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1"/>
  </bookViews>
  <sheets>
    <sheet name="расчет субвен. 2014г." sheetId="1" r:id="rId1"/>
    <sheet name="расчет местный 2014г." sheetId="2" r:id="rId2"/>
  </sheets>
  <definedNames>
    <definedName name="_xlnm.Print_Area" localSheetId="1">'расчет местный 2014г.'!$A$1:$G$127</definedName>
  </definedNames>
  <calcPr fullCalcOnLoad="1"/>
</workbook>
</file>

<file path=xl/sharedStrings.xml><?xml version="1.0" encoding="utf-8"?>
<sst xmlns="http://schemas.openxmlformats.org/spreadsheetml/2006/main" count="455" uniqueCount="263">
  <si>
    <t>Оплата льготного проезда в отпуск</t>
  </si>
  <si>
    <t>Услуги связи, всего</t>
  </si>
  <si>
    <t>За доставку по подписке</t>
  </si>
  <si>
    <t>Оплата проезда по служебным командировкам, курсам</t>
  </si>
  <si>
    <t>Оплата проезда (один раз в году) работников, обучающихся по заочной форме в ВУЗах, имеющих государственную аккредитацию, к месту нахождения и обратно; обучающихся в учреждениях среднего проф. образования - оплату проезда один раз в году в размере 50% от с</t>
  </si>
  <si>
    <t>225 020  до 100,0 тыс.р в квартал</t>
  </si>
  <si>
    <t>225 100   Услуги по содержанию имущества</t>
  </si>
  <si>
    <t>Дератизация и дезинфекция</t>
  </si>
  <si>
    <t>Измерение сопротивления изоляции эл.проводки</t>
  </si>
  <si>
    <t>Противопожарные мероприятия (огнезащитная обработка деревянных конструкций)</t>
  </si>
  <si>
    <t>Расходы на проживание по командировкам, курсам</t>
  </si>
  <si>
    <t xml:space="preserve">Подписка и приобретение периодических изданий </t>
  </si>
  <si>
    <t>Культурно-массовые и спортивные мероприятия (затраты на детей на выездных мероприятиях)</t>
  </si>
  <si>
    <t>Прочие услуги, всего</t>
  </si>
  <si>
    <t>Медосмотр (можно все по краевому)</t>
  </si>
  <si>
    <t>Инвентаризация и паспортизация имущества</t>
  </si>
  <si>
    <t>290 000 Прочие расходы</t>
  </si>
  <si>
    <t>Итого прочие расходы, всего:</t>
  </si>
  <si>
    <t>Суточные при служебных командировках,и по курсам повышения квалификации  (дни)</t>
  </si>
  <si>
    <t>един. Измер.</t>
  </si>
  <si>
    <t>кол-во</t>
  </si>
  <si>
    <t>цена руб.</t>
  </si>
  <si>
    <t>сумма</t>
  </si>
  <si>
    <t>сутки</t>
  </si>
  <si>
    <t>Услуги связи</t>
  </si>
  <si>
    <t>месяц</t>
  </si>
  <si>
    <t>штук</t>
  </si>
  <si>
    <t>Оплата за пользование услугами Интернета</t>
  </si>
  <si>
    <t>проезд</t>
  </si>
  <si>
    <t xml:space="preserve">Ремонт машин и оборудования:  </t>
  </si>
  <si>
    <t>ремонт только компьютеров</t>
  </si>
  <si>
    <t>заправка</t>
  </si>
  <si>
    <t>226040 Подписка и приобретение периодических изданий</t>
  </si>
  <si>
    <t>допустим:</t>
  </si>
  <si>
    <t>Завуч</t>
  </si>
  <si>
    <t>экземпляр</t>
  </si>
  <si>
    <t>Читайка</t>
  </si>
  <si>
    <t>Вестник образования России</t>
  </si>
  <si>
    <t>Ангарская правда</t>
  </si>
  <si>
    <t>Педсовет</t>
  </si>
  <si>
    <t>Профессиональная библиотека школьного библиотекаря</t>
  </si>
  <si>
    <t>Мурзилка</t>
  </si>
  <si>
    <t>Современный урок</t>
  </si>
  <si>
    <t>ИТОГО:</t>
  </si>
  <si>
    <t>человек</t>
  </si>
  <si>
    <t>договор</t>
  </si>
  <si>
    <t>Обучение на курсах (оплата за проведённые курсы)</t>
  </si>
  <si>
    <t>единица</t>
  </si>
  <si>
    <t>Оплата труда лиц для выполнения работ по договорам гражданско-правового характера, приобретение и изготовление печатей, штампов, бланки учетной и отчетной документации.(нужно расписать конкретно)</t>
  </si>
  <si>
    <t xml:space="preserve">штук </t>
  </si>
  <si>
    <t>ИТОГО</t>
  </si>
  <si>
    <t>Мячи,спорт.ковер,сетка волейбольная,канат и др.физкультурное оборудование например:</t>
  </si>
  <si>
    <t>ВСЕГО</t>
  </si>
  <si>
    <t>ГСМ</t>
  </si>
  <si>
    <t xml:space="preserve">литры </t>
  </si>
  <si>
    <t>КОД 340100     Приобретение расходных материалов</t>
  </si>
  <si>
    <t>Мыло</t>
  </si>
  <si>
    <t>кусок</t>
  </si>
  <si>
    <t>Мел</t>
  </si>
  <si>
    <t>кг</t>
  </si>
  <si>
    <t>классные журналы</t>
  </si>
  <si>
    <t>журналы факультативов</t>
  </si>
  <si>
    <t>журналы ГПД</t>
  </si>
  <si>
    <t>журналы кружковой работы</t>
  </si>
  <si>
    <t>папка</t>
  </si>
  <si>
    <t>тетрадь</t>
  </si>
  <si>
    <t>тетрадь общая</t>
  </si>
  <si>
    <t>файл</t>
  </si>
  <si>
    <t>ручка</t>
  </si>
  <si>
    <t>карандаш</t>
  </si>
  <si>
    <t>ластик</t>
  </si>
  <si>
    <t>линейка</t>
  </si>
  <si>
    <t>клей</t>
  </si>
  <si>
    <t>скрепки</t>
  </si>
  <si>
    <t>кнопки</t>
  </si>
  <si>
    <t>скотч</t>
  </si>
  <si>
    <t>ножницы</t>
  </si>
  <si>
    <t>корректор</t>
  </si>
  <si>
    <t>папка (60 файлов)</t>
  </si>
  <si>
    <t>папка (30 файлов)</t>
  </si>
  <si>
    <t>бумага офисная</t>
  </si>
  <si>
    <t>212050  оплата льготного проезда</t>
  </si>
  <si>
    <t>поездка</t>
  </si>
  <si>
    <t>Капитальный ремонт , всего: (указывается только стоимость работы)</t>
  </si>
  <si>
    <t>Ремонт машин и оборудования только столовое оборудование(замена 2 мармитов)</t>
  </si>
  <si>
    <t>225100 Услуги по содержанию имущества</t>
  </si>
  <si>
    <t>Покрытие пола линолеумом, поклейка потолков(смета прилагается)</t>
  </si>
  <si>
    <t>раз</t>
  </si>
  <si>
    <t>Тех обслуживание средств ОПС</t>
  </si>
  <si>
    <t xml:space="preserve">Промывка, опрессовка отопительной системы </t>
  </si>
  <si>
    <t>Все поездки начиная с января и кончая декабрём должны расписаны</t>
  </si>
  <si>
    <t>пачка</t>
  </si>
  <si>
    <t>Вилки</t>
  </si>
  <si>
    <t>Тазы</t>
  </si>
  <si>
    <t>Ведра</t>
  </si>
  <si>
    <t>Баки</t>
  </si>
  <si>
    <t xml:space="preserve">Масло </t>
  </si>
  <si>
    <t xml:space="preserve">Тосол </t>
  </si>
  <si>
    <t>Фильтры масл.</t>
  </si>
  <si>
    <t>Топливные фильтры</t>
  </si>
  <si>
    <t>Воздушные фильтры</t>
  </si>
  <si>
    <t>моющее средство Фейри</t>
  </si>
  <si>
    <t>моющее средство "Пропер"</t>
  </si>
  <si>
    <t>Чистящее средство "Пемолюкс"</t>
  </si>
  <si>
    <t xml:space="preserve"> картриджи</t>
  </si>
  <si>
    <t>Ватман</t>
  </si>
  <si>
    <t>маркер</t>
  </si>
  <si>
    <t>Гуашь</t>
  </si>
  <si>
    <t>пачки</t>
  </si>
  <si>
    <t>Заправка картриджа (допустим 2шт* 4раза в год = 8)</t>
  </si>
  <si>
    <t>Штамп (копия верна)</t>
  </si>
  <si>
    <t>комплект</t>
  </si>
  <si>
    <t>набор</t>
  </si>
  <si>
    <t>Лыжи детские</t>
  </si>
  <si>
    <t>пары</t>
  </si>
  <si>
    <t>Ботинки лыжные</t>
  </si>
  <si>
    <t>Шахматы</t>
  </si>
  <si>
    <t>Спартакиада</t>
  </si>
  <si>
    <t>Классный руководитель</t>
  </si>
  <si>
    <t>Воспитание школьника</t>
  </si>
  <si>
    <t>Директор школы</t>
  </si>
  <si>
    <t>Читаем, учимся, играем</t>
  </si>
  <si>
    <t>Начинай день с зарядки</t>
  </si>
  <si>
    <t>Нафаня</t>
  </si>
  <si>
    <t>Незнайка</t>
  </si>
  <si>
    <t>Масяня</t>
  </si>
  <si>
    <t xml:space="preserve">Абонентная плата 1 телефона* 12 месяцев = </t>
  </si>
  <si>
    <t>Итого</t>
  </si>
  <si>
    <t>1 сентября</t>
  </si>
  <si>
    <t>Осенний цикл праздников</t>
  </si>
  <si>
    <t>Новогодний праздник</t>
  </si>
  <si>
    <t>8 Марта</t>
  </si>
  <si>
    <t>23 февраля</t>
  </si>
  <si>
    <t>Слёт "ТУТ"</t>
  </si>
  <si>
    <t>Расходы на оформление при организации праздников</t>
  </si>
  <si>
    <t>День Победы</t>
  </si>
  <si>
    <t>Шины шипованные</t>
  </si>
  <si>
    <t>Штамп "Дупликат"</t>
  </si>
  <si>
    <t>Приобретение мебели - школьные парты</t>
  </si>
  <si>
    <t>телефон</t>
  </si>
  <si>
    <t>грамота</t>
  </si>
  <si>
    <t>подписка</t>
  </si>
  <si>
    <t>Мяч волейбольный</t>
  </si>
  <si>
    <t>Установка и обслуживание тревожной кнопки</t>
  </si>
  <si>
    <t>Расчет расхода средств на содержание МКОУ Новохайская  СОШ №14 на 2014год (местный бюжет)</t>
  </si>
  <si>
    <t xml:space="preserve">Лавриненко Н.В. - Новохайский - Анапа - Новохайский (ж/д,авиа) </t>
  </si>
  <si>
    <t>Тригуба И.В.Новохайский -Анапа- Новохайский (ж/д,авиа)</t>
  </si>
  <si>
    <t>Левкович С.И. Новохайский - Санкт -Петербург</t>
  </si>
  <si>
    <t>Пастухова Е.А. Новохайский - Красноярск - Москва</t>
  </si>
  <si>
    <t>Ляховчук Т.Д. Новохайский - Пермь</t>
  </si>
  <si>
    <t>Половаева О.В. Новохайский -  Красноярск -Москва</t>
  </si>
  <si>
    <t xml:space="preserve">Маммаева А.Г. Красноярский пед. институт </t>
  </si>
  <si>
    <t xml:space="preserve">Галкин А.В. .Красноярский пед. институт </t>
  </si>
  <si>
    <t>Ремонт канализации</t>
  </si>
  <si>
    <t>ремонт крыши допустим -замена шифера 30 листов-смета (Корпус начальной школы)</t>
  </si>
  <si>
    <t>Дистанционное обучение по программе "Пожарный минимум"</t>
  </si>
  <si>
    <t>Прочие работы, услуги:</t>
  </si>
  <si>
    <t>подготовка ответственных за тепло, эл.энергию</t>
  </si>
  <si>
    <t>Оплата труда лиц для выполнения работ по договорам гражданско-правового характера, приобретение и изготовление печатей, штампов, бланки учетной и отчетной документации.</t>
  </si>
  <si>
    <t>Осмотр технических средств и оргтехники для списания</t>
  </si>
  <si>
    <t>Прочие расходы:</t>
  </si>
  <si>
    <t>Прочие услуги, уплата налогов и сборов в соответствии с налоговым законодательством РФ, госпошлина, услуги нотариуса</t>
  </si>
  <si>
    <t>Аккредитация</t>
  </si>
  <si>
    <t>Библиотечный фонд (на бумажных и иных носителях), приобретение учебников и худ. Литературы для школьной библиотеки  например:</t>
  </si>
  <si>
    <t>"Басни" А.И. Крылов</t>
  </si>
  <si>
    <t>"Синяя птица" М.Метерлинг</t>
  </si>
  <si>
    <t>"Русь" И.С. Никитин</t>
  </si>
  <si>
    <t>"Робин Гуд и золотая стрела" И. Ивановский</t>
  </si>
  <si>
    <t>"Лесной царь" И.В. Гёте</t>
  </si>
  <si>
    <t>"тарас бульба" Н.В. Гоголь</t>
  </si>
  <si>
    <t>"Ромео и Джульета" У Шекспир</t>
  </si>
  <si>
    <t>"Ревизор" Н.В. Гоголь</t>
  </si>
  <si>
    <t>"Ася" И.С. Тургенев</t>
  </si>
  <si>
    <t>и другие</t>
  </si>
  <si>
    <t>Новохайский-Богучаныполучение аванса,зарпл.    км / литр(на100км/17л)</t>
  </si>
  <si>
    <t>Новохайский-Богучаны сдача отчетов  км / литр(на100км/17л)</t>
  </si>
  <si>
    <t>Новохайский-Богучаны совещания км / литр(на100км/17л)</t>
  </si>
  <si>
    <t>Увеличение стоимости других материальных запасов</t>
  </si>
  <si>
    <t>Приобретение оборудования:</t>
  </si>
  <si>
    <t>молотки</t>
  </si>
  <si>
    <t>ножовки</t>
  </si>
  <si>
    <t>стамески</t>
  </si>
  <si>
    <t>наждачная бумага</t>
  </si>
  <si>
    <t>рулон</t>
  </si>
  <si>
    <t>штыковая лопата</t>
  </si>
  <si>
    <t>совковая лопата</t>
  </si>
  <si>
    <t>тележка для вывоза мусора</t>
  </si>
  <si>
    <t>гвоздодёры</t>
  </si>
  <si>
    <t>Строительные материалы для ремонта здания:</t>
  </si>
  <si>
    <t>Краска половая</t>
  </si>
  <si>
    <t>Краска половая 20кг</t>
  </si>
  <si>
    <t>ведро</t>
  </si>
  <si>
    <t>ДВП 0,032 мм (1,73*2,75)</t>
  </si>
  <si>
    <t>лист</t>
  </si>
  <si>
    <t xml:space="preserve">Известь </t>
  </si>
  <si>
    <t>Известь 4кг</t>
  </si>
  <si>
    <t>уп.</t>
  </si>
  <si>
    <t>Краска белая</t>
  </si>
  <si>
    <t>Эмаль белая 20кг</t>
  </si>
  <si>
    <t>Койлер</t>
  </si>
  <si>
    <t>Колер 0,5 л</t>
  </si>
  <si>
    <t>бут</t>
  </si>
  <si>
    <t xml:space="preserve">Стекло оконное </t>
  </si>
  <si>
    <t>метр кв.</t>
  </si>
  <si>
    <t>Стекло оконное 1,3 * 90</t>
  </si>
  <si>
    <t>Краска красная</t>
  </si>
  <si>
    <t>Эмаль красная 2,7 кг</t>
  </si>
  <si>
    <t>Краска голубая</t>
  </si>
  <si>
    <t>Эмаль голубая 2,7</t>
  </si>
  <si>
    <t>Краска зеленая</t>
  </si>
  <si>
    <t>Лампочки, кисти, веники, и т.д.:</t>
  </si>
  <si>
    <t>Лампы энергосберегающие</t>
  </si>
  <si>
    <t xml:space="preserve">Веники </t>
  </si>
  <si>
    <t>Кисти для побелки</t>
  </si>
  <si>
    <t>Кисти для покраски</t>
  </si>
  <si>
    <t>Тряпки для мытья полов</t>
  </si>
  <si>
    <t>Хозяйственные товары:</t>
  </si>
  <si>
    <t xml:space="preserve"> моющее средство</t>
  </si>
  <si>
    <t xml:space="preserve"> стиральный порошок</t>
  </si>
  <si>
    <t>Посуда и кухоная утварь:</t>
  </si>
  <si>
    <t>Шумовки</t>
  </si>
  <si>
    <t>Тарелки под второе</t>
  </si>
  <si>
    <t>Блюдца</t>
  </si>
  <si>
    <t>Сотейник</t>
  </si>
  <si>
    <t>Чайные ложки</t>
  </si>
  <si>
    <t>Запасные части к автотранспорту:</t>
  </si>
  <si>
    <t>радиатр</t>
  </si>
  <si>
    <t>выхлопная труба</t>
  </si>
  <si>
    <t>Аптечка автомобильная</t>
  </si>
  <si>
    <t>Жавелион (дезинф)таб. №300*</t>
  </si>
  <si>
    <t>туалетная бумага</t>
  </si>
  <si>
    <t>Бумажные полотенца</t>
  </si>
  <si>
    <t>средство для мытья рук</t>
  </si>
  <si>
    <t>ИТОГО ПО КОДУ  340100:</t>
  </si>
  <si>
    <t>Кабинет физики</t>
  </si>
  <si>
    <t>Итого по смете:</t>
  </si>
  <si>
    <t>Ильина О.Н.  курсы   г.Красноярск</t>
  </si>
  <si>
    <t>Сысоева Г.А. курсы г.Красноярск</t>
  </si>
  <si>
    <t>Глинская И.В. Курсы г. Красноярск</t>
  </si>
  <si>
    <t>Матвейкина С.Ф. курсы г. Красноярск</t>
  </si>
  <si>
    <t>Пушкина И.А. курсы г. Красноярск</t>
  </si>
  <si>
    <t>Левкович С.И. курсы г. Красноярск</t>
  </si>
  <si>
    <t>Расчет расхода средств на содержание МКОУ Новохайской  СОШ №14 на 2014 год (краевые субвенции)</t>
  </si>
  <si>
    <t>Ильина О.Н. курсы   г.Красноярск</t>
  </si>
  <si>
    <t>Увеличение стоимости прочих основных средств</t>
  </si>
  <si>
    <t>Кожаный мяч  10 мая 2013г</t>
  </si>
  <si>
    <t xml:space="preserve">конкурс песни "Юнность  2013 г" </t>
  </si>
  <si>
    <t>Подвоз на ЕГЭ и ГИАБогучаны 5 поездок, Таежный 7 поездок</t>
  </si>
  <si>
    <t>Посещение Богучанского музея</t>
  </si>
  <si>
    <t xml:space="preserve">Футбол </t>
  </si>
  <si>
    <t>Олимпиады</t>
  </si>
  <si>
    <t>Мисс Ангара</t>
  </si>
  <si>
    <t>Лыжные соревнования</t>
  </si>
  <si>
    <t>Лидер года</t>
  </si>
  <si>
    <t>Конурс народного творчества</t>
  </si>
  <si>
    <t>соревнования по шахматам</t>
  </si>
  <si>
    <t>Встреча с Главой</t>
  </si>
  <si>
    <t>Соревнования по легкой атлетике</t>
  </si>
  <si>
    <t>игра Северное сияние</t>
  </si>
  <si>
    <t>Итого по статье 340100</t>
  </si>
  <si>
    <t>Директор школы    Е.Н. Степанов</t>
  </si>
  <si>
    <t>исп. Завхоз О.Г. Михасева</t>
  </si>
  <si>
    <t>тел. (39162) 22-431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</si>
</sst>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\ #,##0;\-&quot;р.&quot;\ #,##0"/>
    <numFmt numFmtId="165" formatCode="&quot;р.&quot;\ #,##0;[Red]\-&quot;р.&quot;\ #,##0"/>
    <numFmt numFmtId="166" formatCode="&quot;р.&quot;\ #,##0.00;\-&quot;р.&quot;\ #,##0.00"/>
    <numFmt numFmtId="167" formatCode="&quot;р.&quot;\ #,##0.00;[Red]\-&quot;р.&quot;\ #,##0.00"/>
    <numFmt numFmtId="168" formatCode="_-&quot;р.&quot;\ * #,##0_-;\-&quot;р.&quot;\ * #,##0_-;_-&quot;р.&quot;\ * &quot;-&quot;_-;_-@_-"/>
    <numFmt numFmtId="169" formatCode="_-* #,##0_-;\-* #,##0_-;_-* &quot;-&quot;_-;_-@_-"/>
    <numFmt numFmtId="170" formatCode="_-&quot;р.&quot;\ * #,##0.00_-;\-&quot;р.&quot;\ * #,##0.00_-;_-&quot;р.&quot;\ * &quot;-&quot;??_-;_-@_-"/>
    <numFmt numFmtId="171" formatCode="_-* #,##0.00_-;\-* #,##0.00_-;_-* &quot;-&quot;??_-;_-@_-"/>
    <numFmt numFmtId="172" formatCode="0.0"/>
    <numFmt numFmtId="173" formatCode="#,##0.000;\-#,##0.000;&quot;-&quot;;@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color indexed="10"/>
      <name val="Arial Cyr"/>
      <family val="0"/>
    </font>
    <font>
      <sz val="11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 Cyr"/>
      <family val="0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3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right" wrapText="1"/>
    </xf>
    <xf numFmtId="0" fontId="26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0" fillId="24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1" fillId="24" borderId="1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2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24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7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29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" fillId="24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24" borderId="15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4" fillId="0" borderId="10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right"/>
    </xf>
    <xf numFmtId="0" fontId="34" fillId="0" borderId="17" xfId="0" applyFont="1" applyBorder="1" applyAlignment="1">
      <alignment wrapText="1"/>
    </xf>
    <xf numFmtId="0" fontId="34" fillId="0" borderId="15" xfId="0" applyFont="1" applyBorder="1" applyAlignment="1">
      <alignment/>
    </xf>
    <xf numFmtId="0" fontId="34" fillId="0" borderId="15" xfId="0" applyFont="1" applyBorder="1" applyAlignment="1">
      <alignment horizontal="right"/>
    </xf>
    <xf numFmtId="0" fontId="25" fillId="0" borderId="18" xfId="0" applyFont="1" applyBorder="1" applyAlignment="1">
      <alignment/>
    </xf>
    <xf numFmtId="0" fontId="27" fillId="0" borderId="13" xfId="0" applyFont="1" applyBorder="1" applyAlignment="1">
      <alignment/>
    </xf>
    <xf numFmtId="0" fontId="23" fillId="24" borderId="13" xfId="0" applyFont="1" applyFill="1" applyBorder="1" applyAlignment="1">
      <alignment horizontal="right" wrapText="1"/>
    </xf>
    <xf numFmtId="0" fontId="0" fillId="0" borderId="13" xfId="0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2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10" borderId="16" xfId="0" applyFont="1" applyFill="1" applyBorder="1" applyAlignment="1">
      <alignment/>
    </xf>
    <xf numFmtId="0" fontId="2" fillId="10" borderId="16" xfId="0" applyFont="1" applyFill="1" applyBorder="1" applyAlignment="1">
      <alignment/>
    </xf>
    <xf numFmtId="0" fontId="35" fillId="24" borderId="19" xfId="0" applyFont="1" applyFill="1" applyBorder="1" applyAlignment="1">
      <alignment horizontal="left" wrapText="1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right"/>
    </xf>
    <xf numFmtId="0" fontId="25" fillId="24" borderId="16" xfId="0" applyFont="1" applyFill="1" applyBorder="1" applyAlignment="1">
      <alignment horizontal="center"/>
    </xf>
    <xf numFmtId="0" fontId="34" fillId="24" borderId="19" xfId="0" applyFont="1" applyFill="1" applyBorder="1" applyAlignment="1">
      <alignment horizontal="left" wrapText="1"/>
    </xf>
    <xf numFmtId="0" fontId="28" fillId="24" borderId="19" xfId="0" applyFont="1" applyFill="1" applyBorder="1" applyAlignment="1">
      <alignment horizontal="left" wrapText="1"/>
    </xf>
    <xf numFmtId="0" fontId="34" fillId="0" borderId="20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/>
    </xf>
    <xf numFmtId="0" fontId="4" fillId="0" borderId="22" xfId="0" applyFont="1" applyBorder="1" applyAlignment="1">
      <alignment wrapText="1"/>
    </xf>
    <xf numFmtId="173" fontId="4" fillId="0" borderId="10" xfId="0" applyNumberFormat="1" applyFont="1" applyBorder="1" applyAlignment="1">
      <alignment horizontal="left" wrapText="1"/>
    </xf>
    <xf numFmtId="0" fontId="36" fillId="0" borderId="10" xfId="0" applyFont="1" applyBorder="1" applyAlignment="1">
      <alignment wrapText="1"/>
    </xf>
    <xf numFmtId="0" fontId="37" fillId="0" borderId="22" xfId="0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4" fillId="24" borderId="23" xfId="0" applyFont="1" applyFill="1" applyBorder="1" applyAlignment="1">
      <alignment horizontal="left" wrapText="1"/>
    </xf>
    <xf numFmtId="0" fontId="34" fillId="24" borderId="16" xfId="0" applyFont="1" applyFill="1" applyBorder="1" applyAlignment="1">
      <alignment horizontal="center"/>
    </xf>
    <xf numFmtId="0" fontId="34" fillId="0" borderId="23" xfId="0" applyFont="1" applyBorder="1" applyAlignment="1">
      <alignment/>
    </xf>
    <xf numFmtId="0" fontId="34" fillId="24" borderId="16" xfId="0" applyFont="1" applyFill="1" applyBorder="1" applyAlignment="1">
      <alignment wrapText="1"/>
    </xf>
    <xf numFmtId="0" fontId="34" fillId="0" borderId="16" xfId="0" applyFont="1" applyBorder="1" applyAlignment="1">
      <alignment wrapText="1"/>
    </xf>
    <xf numFmtId="0" fontId="4" fillId="0" borderId="21" xfId="0" applyFont="1" applyBorder="1" applyAlignment="1">
      <alignment horizontal="right"/>
    </xf>
    <xf numFmtId="0" fontId="34" fillId="0" borderId="21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0" fillId="0" borderId="13" xfId="0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 wrapText="1"/>
    </xf>
    <xf numFmtId="0" fontId="34" fillId="0" borderId="21" xfId="0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7" fillId="0" borderId="10" xfId="0" applyFont="1" applyFill="1" applyBorder="1" applyAlignment="1">
      <alignment horizontal="right"/>
    </xf>
    <xf numFmtId="0" fontId="3" fillId="10" borderId="16" xfId="0" applyFont="1" applyFill="1" applyBorder="1" applyAlignment="1">
      <alignment horizontal="right"/>
    </xf>
    <xf numFmtId="0" fontId="34" fillId="10" borderId="16" xfId="0" applyFont="1" applyFill="1" applyBorder="1" applyAlignment="1">
      <alignment horizontal="right"/>
    </xf>
    <xf numFmtId="0" fontId="34" fillId="10" borderId="16" xfId="0" applyFont="1" applyFill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173" fontId="4" fillId="0" borderId="0" xfId="0" applyNumberFormat="1" applyFont="1" applyBorder="1" applyAlignment="1">
      <alignment horizontal="right" wrapText="1"/>
    </xf>
    <xf numFmtId="0" fontId="37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10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/>
    </xf>
    <xf numFmtId="0" fontId="37" fillId="0" borderId="26" xfId="0" applyFont="1" applyBorder="1" applyAlignment="1">
      <alignment horizontal="right"/>
    </xf>
    <xf numFmtId="0" fontId="37" fillId="0" borderId="26" xfId="0" applyFont="1" applyFill="1" applyBorder="1" applyAlignment="1">
      <alignment horizontal="right"/>
    </xf>
    <xf numFmtId="0" fontId="37" fillId="0" borderId="2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34" fillId="0" borderId="29" xfId="0" applyFont="1" applyFill="1" applyBorder="1" applyAlignment="1">
      <alignment horizontal="right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wrapText="1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34" fillId="10" borderId="31" xfId="0" applyFont="1" applyFill="1" applyBorder="1" applyAlignment="1">
      <alignment horizontal="right"/>
    </xf>
    <xf numFmtId="0" fontId="34" fillId="0" borderId="32" xfId="0" applyFont="1" applyBorder="1" applyAlignment="1">
      <alignment horizontal="center"/>
    </xf>
    <xf numFmtId="0" fontId="34" fillId="0" borderId="33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34" fillId="0" borderId="15" xfId="0" applyFont="1" applyFill="1" applyBorder="1" applyAlignment="1">
      <alignment horizontal="right"/>
    </xf>
    <xf numFmtId="0" fontId="34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3" fillId="0" borderId="23" xfId="0" applyFont="1" applyBorder="1" applyAlignment="1">
      <alignment/>
    </xf>
    <xf numFmtId="0" fontId="3" fillId="10" borderId="16" xfId="0" applyFont="1" applyFill="1" applyBorder="1" applyAlignment="1">
      <alignment/>
    </xf>
    <xf numFmtId="3" fontId="3" fillId="0" borderId="28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3" fillId="1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3" fillId="10" borderId="16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0" fontId="3" fillId="0" borderId="13" xfId="0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0" fillId="0" borderId="29" xfId="0" applyBorder="1" applyAlignment="1">
      <alignment/>
    </xf>
    <xf numFmtId="0" fontId="2" fillId="0" borderId="37" xfId="0" applyFont="1" applyBorder="1" applyAlignment="1">
      <alignment/>
    </xf>
    <xf numFmtId="0" fontId="2" fillId="0" borderId="29" xfId="0" applyFont="1" applyBorder="1" applyAlignment="1">
      <alignment horizontal="right"/>
    </xf>
    <xf numFmtId="172" fontId="3" fillId="0" borderId="29" xfId="0" applyNumberFormat="1" applyFont="1" applyBorder="1" applyAlignment="1">
      <alignment horizontal="right"/>
    </xf>
    <xf numFmtId="0" fontId="3" fillId="0" borderId="38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right"/>
    </xf>
    <xf numFmtId="0" fontId="3" fillId="10" borderId="38" xfId="0" applyFont="1" applyFill="1" applyBorder="1" applyAlignment="1">
      <alignment horizontal="right"/>
    </xf>
    <xf numFmtId="0" fontId="2" fillId="0" borderId="38" xfId="0" applyFont="1" applyBorder="1" applyAlignment="1">
      <alignment/>
    </xf>
    <xf numFmtId="0" fontId="3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4"/>
  <sheetViews>
    <sheetView zoomScale="75" zoomScaleNormal="75" zoomScalePageLayoutView="0" workbookViewId="0" topLeftCell="A112">
      <selection activeCell="B138" sqref="B138:B141"/>
    </sheetView>
  </sheetViews>
  <sheetFormatPr defaultColWidth="9.00390625" defaultRowHeight="12.75"/>
  <cols>
    <col min="1" max="1" width="10.125" style="0" bestFit="1" customWidth="1"/>
    <col min="2" max="2" width="85.125" style="0" customWidth="1"/>
    <col min="3" max="3" width="15.25390625" style="0" customWidth="1"/>
    <col min="4" max="4" width="11.375" style="0" customWidth="1"/>
    <col min="5" max="5" width="9.625" style="0" bestFit="1" customWidth="1"/>
    <col min="6" max="6" width="15.25390625" style="0" customWidth="1"/>
    <col min="7" max="7" width="14.25390625" style="0" customWidth="1"/>
  </cols>
  <sheetData>
    <row r="2" spans="1:7" ht="15.75">
      <c r="A2" s="5"/>
      <c r="B2" s="4" t="s">
        <v>242</v>
      </c>
      <c r="C2" s="5"/>
      <c r="D2" s="5"/>
      <c r="E2" s="5"/>
      <c r="F2" s="5"/>
      <c r="G2" s="5"/>
    </row>
    <row r="3" spans="1:9" ht="15">
      <c r="A3" s="5"/>
      <c r="B3" s="5"/>
      <c r="C3" s="5"/>
      <c r="D3" s="5"/>
      <c r="E3" s="5"/>
      <c r="F3" s="5"/>
      <c r="G3" s="5"/>
      <c r="H3" s="39"/>
      <c r="I3" s="39"/>
    </row>
    <row r="4" spans="1:9" ht="15.75" customHeight="1">
      <c r="A4" s="3">
        <v>212020</v>
      </c>
      <c r="B4" s="10" t="s">
        <v>18</v>
      </c>
      <c r="C4" s="2" t="s">
        <v>19</v>
      </c>
      <c r="D4" s="2" t="s">
        <v>20</v>
      </c>
      <c r="E4" s="2" t="s">
        <v>21</v>
      </c>
      <c r="F4" s="2" t="s">
        <v>22</v>
      </c>
      <c r="G4" s="2"/>
      <c r="H4" s="39"/>
      <c r="I4" s="39"/>
    </row>
    <row r="5" spans="1:9" ht="15">
      <c r="A5" s="158"/>
      <c r="B5" s="2" t="s">
        <v>236</v>
      </c>
      <c r="C5" s="2" t="s">
        <v>23</v>
      </c>
      <c r="D5" s="50">
        <v>15</v>
      </c>
      <c r="E5" s="50">
        <v>200</v>
      </c>
      <c r="F5" s="107">
        <f aca="true" t="shared" si="0" ref="F5:F10">D5*E5</f>
        <v>3000</v>
      </c>
      <c r="G5" s="159"/>
      <c r="H5" s="38"/>
      <c r="I5" s="39"/>
    </row>
    <row r="6" spans="1:9" ht="15">
      <c r="A6" s="158"/>
      <c r="B6" s="2" t="s">
        <v>237</v>
      </c>
      <c r="C6" s="2" t="s">
        <v>23</v>
      </c>
      <c r="D6" s="50">
        <v>10</v>
      </c>
      <c r="E6" s="50">
        <v>200</v>
      </c>
      <c r="F6" s="107">
        <f t="shared" si="0"/>
        <v>2000</v>
      </c>
      <c r="G6" s="159"/>
      <c r="H6" s="38"/>
      <c r="I6" s="39"/>
    </row>
    <row r="7" spans="1:9" ht="15">
      <c r="A7" s="158"/>
      <c r="B7" s="2" t="s">
        <v>238</v>
      </c>
      <c r="C7" s="2" t="s">
        <v>23</v>
      </c>
      <c r="D7" s="50">
        <v>15</v>
      </c>
      <c r="E7" s="50">
        <v>200</v>
      </c>
      <c r="F7" s="107">
        <f t="shared" si="0"/>
        <v>3000</v>
      </c>
      <c r="G7" s="159"/>
      <c r="H7" s="38"/>
      <c r="I7" s="39"/>
    </row>
    <row r="8" spans="1:9" ht="15">
      <c r="A8" s="158"/>
      <c r="B8" s="2" t="s">
        <v>239</v>
      </c>
      <c r="C8" s="2" t="s">
        <v>23</v>
      </c>
      <c r="D8" s="50">
        <v>20</v>
      </c>
      <c r="E8" s="50">
        <v>200</v>
      </c>
      <c r="F8" s="107">
        <f t="shared" si="0"/>
        <v>4000</v>
      </c>
      <c r="G8" s="159"/>
      <c r="H8" s="38"/>
      <c r="I8" s="39"/>
    </row>
    <row r="9" spans="1:9" ht="15">
      <c r="A9" s="158"/>
      <c r="B9" s="2" t="s">
        <v>240</v>
      </c>
      <c r="C9" s="2" t="s">
        <v>23</v>
      </c>
      <c r="D9" s="50">
        <v>15</v>
      </c>
      <c r="E9" s="50">
        <v>200</v>
      </c>
      <c r="F9" s="107">
        <f t="shared" si="0"/>
        <v>3000</v>
      </c>
      <c r="G9" s="159"/>
      <c r="H9" s="38"/>
      <c r="I9" s="39"/>
    </row>
    <row r="10" spans="1:9" ht="15">
      <c r="A10" s="158"/>
      <c r="B10" s="2" t="s">
        <v>241</v>
      </c>
      <c r="C10" s="2" t="s">
        <v>23</v>
      </c>
      <c r="D10" s="50">
        <v>15</v>
      </c>
      <c r="E10" s="50">
        <v>200</v>
      </c>
      <c r="F10" s="107">
        <f t="shared" si="0"/>
        <v>3000</v>
      </c>
      <c r="G10" s="159"/>
      <c r="H10" s="38"/>
      <c r="I10" s="39"/>
    </row>
    <row r="11" spans="1:9" ht="15.75">
      <c r="A11" s="158"/>
      <c r="B11" s="160" t="s">
        <v>43</v>
      </c>
      <c r="C11" s="3"/>
      <c r="D11" s="172"/>
      <c r="E11" s="169"/>
      <c r="F11" s="166">
        <f>SUM(F5:F10)</f>
        <v>18000</v>
      </c>
      <c r="G11" s="161"/>
      <c r="H11" s="38"/>
      <c r="I11" s="39"/>
    </row>
    <row r="12" spans="1:9" ht="16.5" thickBot="1">
      <c r="A12" s="162"/>
      <c r="B12" s="63"/>
      <c r="C12" s="21"/>
      <c r="D12" s="46"/>
      <c r="E12" s="167"/>
      <c r="F12" s="167"/>
      <c r="G12" s="163"/>
      <c r="H12" s="38"/>
      <c r="I12" s="39"/>
    </row>
    <row r="13" spans="1:9" ht="15">
      <c r="A13" s="2"/>
      <c r="B13" s="2"/>
      <c r="C13" s="2"/>
      <c r="D13" s="50"/>
      <c r="E13" s="50"/>
      <c r="F13" s="50"/>
      <c r="G13" s="8"/>
      <c r="H13" s="39"/>
      <c r="I13" s="39"/>
    </row>
    <row r="14" spans="1:9" ht="15.75">
      <c r="A14" s="3">
        <v>221000</v>
      </c>
      <c r="B14" s="3" t="s">
        <v>24</v>
      </c>
      <c r="C14" s="2"/>
      <c r="D14" s="50"/>
      <c r="E14" s="50"/>
      <c r="F14" s="50"/>
      <c r="G14" s="2"/>
      <c r="H14" s="39"/>
      <c r="I14" s="39"/>
    </row>
    <row r="15" spans="1:9" ht="15">
      <c r="A15" s="2"/>
      <c r="B15" s="2" t="s">
        <v>126</v>
      </c>
      <c r="C15" s="2" t="s">
        <v>25</v>
      </c>
      <c r="D15" s="50">
        <v>12</v>
      </c>
      <c r="E15" s="50">
        <v>1400</v>
      </c>
      <c r="F15" s="50">
        <f>D15*E15</f>
        <v>16800</v>
      </c>
      <c r="G15" s="2"/>
      <c r="H15" s="39"/>
      <c r="I15" s="39"/>
    </row>
    <row r="16" spans="1:9" ht="15">
      <c r="A16" s="2"/>
      <c r="B16" s="2" t="s">
        <v>27</v>
      </c>
      <c r="C16" s="2" t="s">
        <v>25</v>
      </c>
      <c r="D16" s="50">
        <v>12</v>
      </c>
      <c r="E16" s="50">
        <v>7900</v>
      </c>
      <c r="F16" s="50">
        <f>D16*E16</f>
        <v>94800</v>
      </c>
      <c r="G16" s="2"/>
      <c r="H16" s="39"/>
      <c r="I16" s="39"/>
    </row>
    <row r="17" spans="1:7" ht="15">
      <c r="A17" s="2"/>
      <c r="B17" s="2" t="s">
        <v>2</v>
      </c>
      <c r="C17" s="2" t="s">
        <v>25</v>
      </c>
      <c r="D17" s="50">
        <v>12</v>
      </c>
      <c r="E17" s="50">
        <v>1214</v>
      </c>
      <c r="F17" s="50">
        <f>D17*E17</f>
        <v>14568</v>
      </c>
      <c r="G17" s="2"/>
    </row>
    <row r="18" spans="1:7" ht="16.5" thickBot="1">
      <c r="A18" s="2"/>
      <c r="B18" s="21" t="s">
        <v>50</v>
      </c>
      <c r="C18" s="21"/>
      <c r="D18" s="46"/>
      <c r="E18" s="46"/>
      <c r="F18" s="112">
        <f>SUM(F15:F17)</f>
        <v>126168</v>
      </c>
      <c r="G18" s="21"/>
    </row>
    <row r="19" spans="1:7" ht="15.75">
      <c r="A19" s="3">
        <v>222020</v>
      </c>
      <c r="B19" s="64" t="s">
        <v>3</v>
      </c>
      <c r="C19" s="8"/>
      <c r="D19" s="168"/>
      <c r="E19" s="168"/>
      <c r="F19" s="168"/>
      <c r="G19" s="8"/>
    </row>
    <row r="20" spans="1:7" ht="15">
      <c r="A20" s="2"/>
      <c r="B20" s="2" t="s">
        <v>243</v>
      </c>
      <c r="C20" s="2" t="s">
        <v>28</v>
      </c>
      <c r="D20" s="50">
        <v>2</v>
      </c>
      <c r="E20" s="50">
        <v>1700</v>
      </c>
      <c r="F20" s="107">
        <f aca="true" t="shared" si="1" ref="F20:F25">D20*E20</f>
        <v>3400</v>
      </c>
      <c r="G20" s="159"/>
    </row>
    <row r="21" spans="1:7" ht="15">
      <c r="A21" s="2"/>
      <c r="B21" s="2" t="s">
        <v>237</v>
      </c>
      <c r="C21" s="2" t="s">
        <v>28</v>
      </c>
      <c r="D21" s="50">
        <v>2</v>
      </c>
      <c r="E21" s="50">
        <v>1700</v>
      </c>
      <c r="F21" s="107">
        <f t="shared" si="1"/>
        <v>3400</v>
      </c>
      <c r="G21" s="159"/>
    </row>
    <row r="22" spans="1:7" ht="15">
      <c r="A22" s="2"/>
      <c r="B22" s="2" t="s">
        <v>238</v>
      </c>
      <c r="C22" s="2" t="s">
        <v>28</v>
      </c>
      <c r="D22" s="50">
        <v>2</v>
      </c>
      <c r="E22" s="50">
        <v>1700</v>
      </c>
      <c r="F22" s="107">
        <f t="shared" si="1"/>
        <v>3400</v>
      </c>
      <c r="G22" s="159"/>
    </row>
    <row r="23" spans="1:7" ht="15">
      <c r="A23" s="2"/>
      <c r="B23" s="2" t="s">
        <v>239</v>
      </c>
      <c r="C23" s="2" t="s">
        <v>28</v>
      </c>
      <c r="D23" s="50">
        <v>2</v>
      </c>
      <c r="E23" s="50">
        <v>1700</v>
      </c>
      <c r="F23" s="107">
        <f t="shared" si="1"/>
        <v>3400</v>
      </c>
      <c r="G23" s="159"/>
    </row>
    <row r="24" spans="1:7" ht="15">
      <c r="A24" s="2"/>
      <c r="B24" s="2" t="s">
        <v>240</v>
      </c>
      <c r="C24" s="2" t="s">
        <v>28</v>
      </c>
      <c r="D24" s="50">
        <v>2</v>
      </c>
      <c r="E24" s="50">
        <v>1000</v>
      </c>
      <c r="F24" s="107">
        <f t="shared" si="1"/>
        <v>2000</v>
      </c>
      <c r="G24" s="159"/>
    </row>
    <row r="25" spans="1:7" ht="15">
      <c r="A25" s="2"/>
      <c r="B25" s="2" t="s">
        <v>241</v>
      </c>
      <c r="C25" s="2" t="s">
        <v>28</v>
      </c>
      <c r="D25" s="50">
        <v>2</v>
      </c>
      <c r="E25" s="50">
        <v>1700</v>
      </c>
      <c r="F25" s="107">
        <f t="shared" si="1"/>
        <v>3400</v>
      </c>
      <c r="G25" s="159"/>
    </row>
    <row r="26" spans="1:7" ht="16.5" thickBot="1">
      <c r="A26" s="2"/>
      <c r="B26" s="21" t="s">
        <v>50</v>
      </c>
      <c r="C26" s="21"/>
      <c r="D26" s="46"/>
      <c r="E26" s="46"/>
      <c r="F26" s="112">
        <f>SUM(F20:F25)</f>
        <v>19000</v>
      </c>
      <c r="G26" s="66"/>
    </row>
    <row r="27" spans="1:7" ht="15.75">
      <c r="A27" s="3" t="s">
        <v>6</v>
      </c>
      <c r="B27" s="64" t="s">
        <v>29</v>
      </c>
      <c r="C27" s="8"/>
      <c r="D27" s="168"/>
      <c r="E27" s="168"/>
      <c r="F27" s="168"/>
      <c r="G27" s="8"/>
    </row>
    <row r="28" spans="1:7" ht="15">
      <c r="A28" s="2"/>
      <c r="B28" s="2" t="s">
        <v>30</v>
      </c>
      <c r="C28" s="2" t="s">
        <v>26</v>
      </c>
      <c r="D28" s="50">
        <v>6</v>
      </c>
      <c r="E28" s="50">
        <v>2000</v>
      </c>
      <c r="F28" s="50">
        <f>D28*E28</f>
        <v>12000</v>
      </c>
      <c r="G28" s="2"/>
    </row>
    <row r="29" spans="1:7" ht="15">
      <c r="A29" s="2"/>
      <c r="B29" s="2" t="s">
        <v>109</v>
      </c>
      <c r="C29" s="2" t="s">
        <v>31</v>
      </c>
      <c r="D29" s="50">
        <v>10</v>
      </c>
      <c r="E29" s="50">
        <v>900</v>
      </c>
      <c r="F29" s="50">
        <f>D29*E29</f>
        <v>9000</v>
      </c>
      <c r="G29" s="2"/>
    </row>
    <row r="30" spans="1:7" ht="16.5" thickBot="1">
      <c r="A30" s="2"/>
      <c r="B30" s="21" t="s">
        <v>50</v>
      </c>
      <c r="C30" s="21"/>
      <c r="D30" s="46"/>
      <c r="E30" s="46"/>
      <c r="F30" s="112">
        <f>SUM(F28:F29)</f>
        <v>21000</v>
      </c>
      <c r="G30" s="66"/>
    </row>
    <row r="31" spans="1:7" ht="15.75">
      <c r="A31" s="3">
        <v>226010</v>
      </c>
      <c r="B31" s="64" t="s">
        <v>10</v>
      </c>
      <c r="C31" s="8"/>
      <c r="D31" s="168"/>
      <c r="E31" s="168"/>
      <c r="F31" s="168"/>
      <c r="G31" s="8"/>
    </row>
    <row r="32" spans="1:7" ht="15">
      <c r="A32" s="2"/>
      <c r="B32" s="2" t="s">
        <v>243</v>
      </c>
      <c r="C32" s="2" t="s">
        <v>23</v>
      </c>
      <c r="D32" s="50">
        <v>4</v>
      </c>
      <c r="E32" s="50">
        <v>500</v>
      </c>
      <c r="F32" s="50">
        <f aca="true" t="shared" si="2" ref="F32:F37">D32*E32</f>
        <v>2000</v>
      </c>
      <c r="G32" s="2"/>
    </row>
    <row r="33" spans="1:7" ht="15">
      <c r="A33" s="2"/>
      <c r="B33" s="2" t="s">
        <v>237</v>
      </c>
      <c r="C33" s="2" t="s">
        <v>23</v>
      </c>
      <c r="D33" s="50">
        <v>4</v>
      </c>
      <c r="E33" s="50">
        <v>500</v>
      </c>
      <c r="F33" s="50">
        <f t="shared" si="2"/>
        <v>2000</v>
      </c>
      <c r="G33" s="2"/>
    </row>
    <row r="34" spans="1:7" ht="15">
      <c r="A34" s="2"/>
      <c r="B34" s="2" t="s">
        <v>238</v>
      </c>
      <c r="C34" s="2" t="s">
        <v>23</v>
      </c>
      <c r="D34" s="50">
        <v>20</v>
      </c>
      <c r="E34" s="50">
        <v>500</v>
      </c>
      <c r="F34" s="50">
        <f t="shared" si="2"/>
        <v>10000</v>
      </c>
      <c r="G34" s="2"/>
    </row>
    <row r="35" spans="1:7" ht="15">
      <c r="A35" s="2"/>
      <c r="B35" s="2" t="s">
        <v>239</v>
      </c>
      <c r="C35" s="2" t="s">
        <v>23</v>
      </c>
      <c r="D35" s="50">
        <v>20</v>
      </c>
      <c r="E35" s="50">
        <v>500</v>
      </c>
      <c r="F35" s="50">
        <f t="shared" si="2"/>
        <v>10000</v>
      </c>
      <c r="G35" s="2"/>
    </row>
    <row r="36" spans="1:7" ht="15">
      <c r="A36" s="2"/>
      <c r="B36" s="2" t="s">
        <v>240</v>
      </c>
      <c r="C36" s="2" t="s">
        <v>23</v>
      </c>
      <c r="D36" s="50">
        <v>20</v>
      </c>
      <c r="E36" s="50">
        <v>500</v>
      </c>
      <c r="F36" s="50">
        <f t="shared" si="2"/>
        <v>10000</v>
      </c>
      <c r="G36" s="2"/>
    </row>
    <row r="37" spans="1:7" ht="15">
      <c r="A37" s="2"/>
      <c r="B37" s="2" t="s">
        <v>241</v>
      </c>
      <c r="C37" s="2" t="s">
        <v>23</v>
      </c>
      <c r="D37" s="50">
        <v>20</v>
      </c>
      <c r="E37" s="50">
        <v>500</v>
      </c>
      <c r="F37" s="50">
        <f t="shared" si="2"/>
        <v>10000</v>
      </c>
      <c r="G37" s="2"/>
    </row>
    <row r="38" spans="1:7" ht="16.5" thickBot="1">
      <c r="A38" s="2"/>
      <c r="B38" s="21" t="s">
        <v>50</v>
      </c>
      <c r="C38" s="21"/>
      <c r="D38" s="46"/>
      <c r="E38" s="46"/>
      <c r="F38" s="112">
        <f>SUM(F32:F37)</f>
        <v>44000</v>
      </c>
      <c r="G38" s="66"/>
    </row>
    <row r="39" spans="1:7" ht="15.75">
      <c r="A39" s="3" t="s">
        <v>32</v>
      </c>
      <c r="B39" s="64" t="s">
        <v>11</v>
      </c>
      <c r="C39" s="8"/>
      <c r="D39" s="168"/>
      <c r="E39" s="168"/>
      <c r="F39" s="168"/>
      <c r="G39" s="8"/>
    </row>
    <row r="40" spans="1:7" ht="15">
      <c r="A40" s="2"/>
      <c r="B40" s="2" t="s">
        <v>33</v>
      </c>
      <c r="C40" s="2"/>
      <c r="D40" s="50"/>
      <c r="E40" s="50"/>
      <c r="F40" s="50"/>
      <c r="G40" s="2"/>
    </row>
    <row r="41" spans="1:7" ht="15">
      <c r="A41" s="2"/>
      <c r="B41" s="2" t="s">
        <v>34</v>
      </c>
      <c r="C41" s="2" t="s">
        <v>35</v>
      </c>
      <c r="D41" s="50">
        <v>1</v>
      </c>
      <c r="E41" s="50">
        <v>894</v>
      </c>
      <c r="F41" s="50">
        <f aca="true" t="shared" si="3" ref="F41:F56">D41*E41</f>
        <v>894</v>
      </c>
      <c r="G41" s="2"/>
    </row>
    <row r="42" spans="1:7" ht="15">
      <c r="A42" s="2"/>
      <c r="B42" s="2" t="s">
        <v>118</v>
      </c>
      <c r="C42" s="2" t="s">
        <v>35</v>
      </c>
      <c r="D42" s="50">
        <v>1</v>
      </c>
      <c r="E42" s="50">
        <v>743</v>
      </c>
      <c r="F42" s="50">
        <f t="shared" si="3"/>
        <v>743</v>
      </c>
      <c r="G42" s="2"/>
    </row>
    <row r="43" spans="1:7" ht="15">
      <c r="A43" s="2"/>
      <c r="B43" s="2" t="s">
        <v>36</v>
      </c>
      <c r="C43" s="2" t="s">
        <v>35</v>
      </c>
      <c r="D43" s="50">
        <v>1</v>
      </c>
      <c r="E43" s="50">
        <v>1300</v>
      </c>
      <c r="F43" s="50">
        <f t="shared" si="3"/>
        <v>1300</v>
      </c>
      <c r="G43" s="2"/>
    </row>
    <row r="44" spans="1:7" ht="15">
      <c r="A44" s="2"/>
      <c r="B44" s="2" t="s">
        <v>119</v>
      </c>
      <c r="C44" s="2" t="s">
        <v>35</v>
      </c>
      <c r="D44" s="50">
        <v>1</v>
      </c>
      <c r="E44" s="50">
        <v>1516</v>
      </c>
      <c r="F44" s="50">
        <f t="shared" si="3"/>
        <v>1516</v>
      </c>
      <c r="G44" s="2"/>
    </row>
    <row r="45" spans="1:7" ht="15">
      <c r="A45" s="2"/>
      <c r="B45" s="2" t="s">
        <v>37</v>
      </c>
      <c r="C45" s="2" t="s">
        <v>35</v>
      </c>
      <c r="D45" s="50">
        <v>1</v>
      </c>
      <c r="E45" s="50">
        <v>1400</v>
      </c>
      <c r="F45" s="50">
        <f t="shared" si="3"/>
        <v>1400</v>
      </c>
      <c r="G45" s="2"/>
    </row>
    <row r="46" spans="1:7" ht="15">
      <c r="A46" s="2"/>
      <c r="B46" s="2" t="s">
        <v>120</v>
      </c>
      <c r="C46" s="2" t="s">
        <v>35</v>
      </c>
      <c r="D46" s="50">
        <v>1</v>
      </c>
      <c r="E46" s="50">
        <v>2000</v>
      </c>
      <c r="F46" s="50">
        <f t="shared" si="3"/>
        <v>2000</v>
      </c>
      <c r="G46" s="2"/>
    </row>
    <row r="47" spans="1:7" ht="15">
      <c r="A47" s="2"/>
      <c r="B47" s="2" t="s">
        <v>121</v>
      </c>
      <c r="C47" s="2" t="s">
        <v>35</v>
      </c>
      <c r="D47" s="50">
        <v>1</v>
      </c>
      <c r="E47" s="50">
        <v>1104</v>
      </c>
      <c r="F47" s="50">
        <f t="shared" si="3"/>
        <v>1104</v>
      </c>
      <c r="G47" s="2"/>
    </row>
    <row r="48" spans="1:7" ht="15">
      <c r="A48" s="2"/>
      <c r="B48" s="2" t="s">
        <v>122</v>
      </c>
      <c r="C48" s="2" t="s">
        <v>35</v>
      </c>
      <c r="D48" s="50">
        <v>1</v>
      </c>
      <c r="E48" s="50">
        <v>12</v>
      </c>
      <c r="F48" s="50">
        <f t="shared" si="3"/>
        <v>12</v>
      </c>
      <c r="G48" s="2"/>
    </row>
    <row r="49" spans="1:7" ht="15">
      <c r="A49" s="2"/>
      <c r="B49" s="2" t="s">
        <v>123</v>
      </c>
      <c r="C49" s="2" t="s">
        <v>35</v>
      </c>
      <c r="D49" s="50">
        <v>1</v>
      </c>
      <c r="E49" s="50">
        <v>240</v>
      </c>
      <c r="F49" s="50">
        <f t="shared" si="3"/>
        <v>240</v>
      </c>
      <c r="G49" s="2"/>
    </row>
    <row r="50" spans="1:7" ht="15">
      <c r="A50" s="2"/>
      <c r="B50" s="2" t="s">
        <v>124</v>
      </c>
      <c r="C50" s="2" t="s">
        <v>35</v>
      </c>
      <c r="D50" s="50">
        <v>1</v>
      </c>
      <c r="E50" s="50">
        <v>396</v>
      </c>
      <c r="F50" s="50">
        <f t="shared" si="3"/>
        <v>396</v>
      </c>
      <c r="G50" s="2"/>
    </row>
    <row r="51" spans="1:7" ht="15">
      <c r="A51" s="2"/>
      <c r="B51" s="2" t="s">
        <v>125</v>
      </c>
      <c r="C51" s="2" t="s">
        <v>35</v>
      </c>
      <c r="D51" s="50">
        <v>1</v>
      </c>
      <c r="E51" s="50">
        <v>1340</v>
      </c>
      <c r="F51" s="50">
        <f t="shared" si="3"/>
        <v>1340</v>
      </c>
      <c r="G51" s="2"/>
    </row>
    <row r="52" spans="1:7" ht="15">
      <c r="A52" s="2"/>
      <c r="B52" s="2" t="s">
        <v>38</v>
      </c>
      <c r="C52" s="2" t="s">
        <v>35</v>
      </c>
      <c r="D52" s="50">
        <v>1</v>
      </c>
      <c r="E52" s="50">
        <v>820</v>
      </c>
      <c r="F52" s="50">
        <f t="shared" si="3"/>
        <v>820</v>
      </c>
      <c r="G52" s="2"/>
    </row>
    <row r="53" spans="1:7" ht="15">
      <c r="A53" s="2"/>
      <c r="B53" s="2" t="s">
        <v>39</v>
      </c>
      <c r="C53" s="2" t="s">
        <v>35</v>
      </c>
      <c r="D53" s="50">
        <v>1</v>
      </c>
      <c r="E53" s="50">
        <v>225</v>
      </c>
      <c r="F53" s="50">
        <f t="shared" si="3"/>
        <v>225</v>
      </c>
      <c r="G53" s="2"/>
    </row>
    <row r="54" spans="1:7" ht="15">
      <c r="A54" s="2"/>
      <c r="B54" s="2" t="s">
        <v>40</v>
      </c>
      <c r="C54" s="2" t="s">
        <v>35</v>
      </c>
      <c r="D54" s="50">
        <v>1</v>
      </c>
      <c r="E54" s="50">
        <v>1020</v>
      </c>
      <c r="F54" s="50">
        <f t="shared" si="3"/>
        <v>1020</v>
      </c>
      <c r="G54" s="2"/>
    </row>
    <row r="55" spans="1:7" ht="15">
      <c r="A55" s="2"/>
      <c r="B55" s="2" t="s">
        <v>41</v>
      </c>
      <c r="C55" s="2" t="s">
        <v>35</v>
      </c>
      <c r="D55" s="50">
        <v>1</v>
      </c>
      <c r="E55" s="50">
        <v>540</v>
      </c>
      <c r="F55" s="50">
        <f t="shared" si="3"/>
        <v>540</v>
      </c>
      <c r="G55" s="2"/>
    </row>
    <row r="56" spans="1:7" ht="15">
      <c r="A56" s="2"/>
      <c r="B56" s="2" t="s">
        <v>42</v>
      </c>
      <c r="C56" s="2" t="s">
        <v>35</v>
      </c>
      <c r="D56" s="50">
        <v>1</v>
      </c>
      <c r="E56" s="50">
        <v>1740</v>
      </c>
      <c r="F56" s="50">
        <f t="shared" si="3"/>
        <v>1740</v>
      </c>
      <c r="G56" s="2"/>
    </row>
    <row r="57" spans="1:7" ht="16.5" thickBot="1">
      <c r="A57" s="2"/>
      <c r="B57" s="21" t="s">
        <v>43</v>
      </c>
      <c r="C57" s="21"/>
      <c r="D57" s="46"/>
      <c r="E57" s="46"/>
      <c r="F57" s="173">
        <f>SUM(F41:F56)</f>
        <v>15290</v>
      </c>
      <c r="G57" s="21"/>
    </row>
    <row r="58" spans="1:7" ht="15.75">
      <c r="A58" s="3">
        <v>226100</v>
      </c>
      <c r="B58" s="64" t="s">
        <v>13</v>
      </c>
      <c r="C58" s="8"/>
      <c r="D58" s="168"/>
      <c r="E58" s="168"/>
      <c r="F58" s="168"/>
      <c r="G58" s="8"/>
    </row>
    <row r="59" spans="1:7" ht="15">
      <c r="A59" s="2"/>
      <c r="B59" s="2" t="s">
        <v>14</v>
      </c>
      <c r="C59" s="2" t="s">
        <v>44</v>
      </c>
      <c r="D59" s="50">
        <v>30</v>
      </c>
      <c r="E59" s="50">
        <v>2362.5</v>
      </c>
      <c r="F59" s="107">
        <f aca="true" t="shared" si="4" ref="F59:F64">D59*E59</f>
        <v>70875</v>
      </c>
      <c r="G59" s="2"/>
    </row>
    <row r="60" spans="1:7" ht="15">
      <c r="A60" s="2"/>
      <c r="B60" s="2" t="s">
        <v>15</v>
      </c>
      <c r="C60" s="2" t="s">
        <v>47</v>
      </c>
      <c r="D60" s="50">
        <v>1</v>
      </c>
      <c r="E60" s="50">
        <v>13472.02</v>
      </c>
      <c r="F60" s="50">
        <f t="shared" si="4"/>
        <v>13472.02</v>
      </c>
      <c r="G60" s="2"/>
    </row>
    <row r="61" spans="1:7" ht="15">
      <c r="A61" s="2"/>
      <c r="B61" s="2" t="s">
        <v>46</v>
      </c>
      <c r="C61" s="2" t="s">
        <v>47</v>
      </c>
      <c r="D61" s="50">
        <v>1</v>
      </c>
      <c r="E61" s="50">
        <v>5000</v>
      </c>
      <c r="F61" s="50">
        <f t="shared" si="4"/>
        <v>5000</v>
      </c>
      <c r="G61" s="2"/>
    </row>
    <row r="62" spans="1:7" ht="15">
      <c r="A62" s="2"/>
      <c r="B62" s="2" t="s">
        <v>48</v>
      </c>
      <c r="C62" s="2" t="s">
        <v>45</v>
      </c>
      <c r="D62" s="50">
        <v>1</v>
      </c>
      <c r="E62" s="50">
        <v>10000</v>
      </c>
      <c r="F62" s="50">
        <f t="shared" si="4"/>
        <v>10000</v>
      </c>
      <c r="G62" s="2"/>
    </row>
    <row r="63" spans="1:7" ht="15">
      <c r="A63" s="2"/>
      <c r="B63" s="2" t="s">
        <v>137</v>
      </c>
      <c r="C63" s="2" t="s">
        <v>26</v>
      </c>
      <c r="D63" s="50">
        <v>1</v>
      </c>
      <c r="E63" s="50">
        <v>300</v>
      </c>
      <c r="F63" s="50">
        <f>D63*E63</f>
        <v>300</v>
      </c>
      <c r="G63" s="2"/>
    </row>
    <row r="64" spans="1:7" ht="15">
      <c r="A64" s="2"/>
      <c r="B64" s="2" t="s">
        <v>110</v>
      </c>
      <c r="C64" s="2" t="s">
        <v>26</v>
      </c>
      <c r="D64" s="50">
        <v>1</v>
      </c>
      <c r="E64" s="50">
        <v>300</v>
      </c>
      <c r="F64" s="50">
        <f t="shared" si="4"/>
        <v>300</v>
      </c>
      <c r="G64" s="2"/>
    </row>
    <row r="65" spans="1:7" ht="16.5" thickBot="1">
      <c r="A65" s="2"/>
      <c r="B65" s="21" t="s">
        <v>50</v>
      </c>
      <c r="C65" s="66"/>
      <c r="D65" s="52"/>
      <c r="E65" s="52"/>
      <c r="F65" s="112">
        <f>SUM(F59:F64)</f>
        <v>99947.02</v>
      </c>
      <c r="G65" s="66"/>
    </row>
    <row r="66" spans="1:7" ht="15.75">
      <c r="A66" s="3" t="s">
        <v>16</v>
      </c>
      <c r="B66" s="174" t="s">
        <v>17</v>
      </c>
      <c r="C66" s="8"/>
      <c r="D66" s="168"/>
      <c r="E66" s="168"/>
      <c r="F66" s="168"/>
      <c r="G66" s="8"/>
    </row>
    <row r="67" spans="1:7" ht="31.5">
      <c r="A67" s="6"/>
      <c r="B67" s="79" t="s">
        <v>12</v>
      </c>
      <c r="C67" s="7"/>
      <c r="D67" s="50"/>
      <c r="E67" s="50"/>
      <c r="F67" s="50"/>
      <c r="G67" s="2"/>
    </row>
    <row r="68" spans="1:7" ht="15.75">
      <c r="A68" s="6"/>
      <c r="B68" s="2" t="s">
        <v>128</v>
      </c>
      <c r="C68" s="2"/>
      <c r="D68" s="50">
        <v>1</v>
      </c>
      <c r="E68" s="50">
        <v>2000</v>
      </c>
      <c r="F68" s="168">
        <f aca="true" t="shared" si="5" ref="F68:F75">D68*E68</f>
        <v>2000</v>
      </c>
      <c r="G68" s="2"/>
    </row>
    <row r="69" spans="1:7" ht="15.75">
      <c r="A69" s="6"/>
      <c r="B69" s="2" t="s">
        <v>129</v>
      </c>
      <c r="C69" s="2"/>
      <c r="D69" s="50">
        <v>1</v>
      </c>
      <c r="E69" s="50">
        <v>2000</v>
      </c>
      <c r="F69" s="168">
        <f t="shared" si="5"/>
        <v>2000</v>
      </c>
      <c r="G69" s="2"/>
    </row>
    <row r="70" spans="1:7" ht="15.75">
      <c r="A70" s="6"/>
      <c r="B70" s="2" t="s">
        <v>130</v>
      </c>
      <c r="C70" s="2"/>
      <c r="D70" s="50">
        <v>1</v>
      </c>
      <c r="E70" s="50">
        <v>4200</v>
      </c>
      <c r="F70" s="168">
        <f t="shared" si="5"/>
        <v>4200</v>
      </c>
      <c r="G70" s="2"/>
    </row>
    <row r="71" spans="1:7" ht="15.75">
      <c r="A71" s="6"/>
      <c r="B71" s="2" t="s">
        <v>131</v>
      </c>
      <c r="C71" s="2"/>
      <c r="D71" s="50">
        <v>1</v>
      </c>
      <c r="E71" s="50">
        <v>2000</v>
      </c>
      <c r="F71" s="168">
        <f t="shared" si="5"/>
        <v>2000</v>
      </c>
      <c r="G71" s="2"/>
    </row>
    <row r="72" spans="1:7" ht="15.75">
      <c r="A72" s="6"/>
      <c r="B72" s="2" t="s">
        <v>132</v>
      </c>
      <c r="C72" s="2"/>
      <c r="D72" s="50">
        <v>1</v>
      </c>
      <c r="E72" s="50">
        <v>2000</v>
      </c>
      <c r="F72" s="168">
        <f t="shared" si="5"/>
        <v>2000</v>
      </c>
      <c r="G72" s="2"/>
    </row>
    <row r="73" spans="1:7" ht="15.75">
      <c r="A73" s="6"/>
      <c r="B73" s="2" t="s">
        <v>133</v>
      </c>
      <c r="C73" s="2"/>
      <c r="D73" s="50">
        <v>1</v>
      </c>
      <c r="E73" s="50">
        <v>2000</v>
      </c>
      <c r="F73" s="168">
        <f t="shared" si="5"/>
        <v>2000</v>
      </c>
      <c r="G73" s="2"/>
    </row>
    <row r="74" spans="1:7" ht="15.75">
      <c r="A74" s="6"/>
      <c r="B74" s="2" t="s">
        <v>134</v>
      </c>
      <c r="C74" s="2"/>
      <c r="D74" s="50">
        <v>1</v>
      </c>
      <c r="E74" s="50">
        <v>2000</v>
      </c>
      <c r="F74" s="168">
        <f t="shared" si="5"/>
        <v>2000</v>
      </c>
      <c r="G74" s="2"/>
    </row>
    <row r="75" spans="1:7" ht="15.75">
      <c r="A75" s="6"/>
      <c r="B75" s="2" t="s">
        <v>135</v>
      </c>
      <c r="C75" s="2"/>
      <c r="D75" s="50">
        <v>1</v>
      </c>
      <c r="E75" s="50">
        <v>2000</v>
      </c>
      <c r="F75" s="168">
        <f t="shared" si="5"/>
        <v>2000</v>
      </c>
      <c r="G75" s="2"/>
    </row>
    <row r="76" spans="1:7" ht="16.5" thickBot="1">
      <c r="A76" s="2"/>
      <c r="B76" s="21" t="s">
        <v>50</v>
      </c>
      <c r="C76" s="66"/>
      <c r="D76" s="52"/>
      <c r="E76" s="52"/>
      <c r="F76" s="112">
        <f>SUM(F68:F75)</f>
        <v>18200</v>
      </c>
      <c r="G76" s="66"/>
    </row>
    <row r="77" spans="1:7" ht="15.75">
      <c r="A77" s="3">
        <v>310100</v>
      </c>
      <c r="B77" s="64" t="s">
        <v>244</v>
      </c>
      <c r="C77" s="8"/>
      <c r="D77" s="168"/>
      <c r="E77" s="168"/>
      <c r="F77" s="175"/>
      <c r="G77" s="8"/>
    </row>
    <row r="78" spans="2:7" ht="15">
      <c r="B78" s="2" t="s">
        <v>138</v>
      </c>
      <c r="C78" s="2" t="s">
        <v>26</v>
      </c>
      <c r="D78" s="50">
        <v>10</v>
      </c>
      <c r="E78" s="50">
        <v>3600</v>
      </c>
      <c r="F78" s="50">
        <f>D78*E78</f>
        <v>36000</v>
      </c>
      <c r="G78" s="2"/>
    </row>
    <row r="79" spans="1:7" ht="15.75">
      <c r="A79" s="2"/>
      <c r="B79" s="3" t="s">
        <v>51</v>
      </c>
      <c r="C79" s="2"/>
      <c r="D79" s="50"/>
      <c r="E79" s="50"/>
      <c r="F79" s="50"/>
      <c r="G79" s="2"/>
    </row>
    <row r="80" spans="1:7" ht="15">
      <c r="A80" s="2"/>
      <c r="B80" s="2" t="s">
        <v>142</v>
      </c>
      <c r="C80" s="2" t="s">
        <v>26</v>
      </c>
      <c r="D80" s="50">
        <v>4</v>
      </c>
      <c r="E80" s="50">
        <v>900</v>
      </c>
      <c r="F80" s="50">
        <f>D80*E80</f>
        <v>3600</v>
      </c>
      <c r="G80" s="2"/>
    </row>
    <row r="81" spans="1:7" ht="15">
      <c r="A81" s="2"/>
      <c r="B81" s="2" t="s">
        <v>113</v>
      </c>
      <c r="C81" s="2" t="s">
        <v>114</v>
      </c>
      <c r="D81" s="50">
        <v>20</v>
      </c>
      <c r="E81" s="50">
        <v>1200</v>
      </c>
      <c r="F81" s="50">
        <f>D81*E81</f>
        <v>24000</v>
      </c>
      <c r="G81" s="2"/>
    </row>
    <row r="82" spans="1:7" ht="15">
      <c r="A82" s="2"/>
      <c r="B82" s="2" t="s">
        <v>115</v>
      </c>
      <c r="C82" s="2" t="s">
        <v>114</v>
      </c>
      <c r="D82" s="50">
        <v>20</v>
      </c>
      <c r="E82" s="50">
        <v>600</v>
      </c>
      <c r="F82" s="50">
        <f>D82*E82</f>
        <v>12000</v>
      </c>
      <c r="G82" s="2"/>
    </row>
    <row r="83" spans="1:7" ht="15">
      <c r="A83" s="2"/>
      <c r="B83" s="2" t="s">
        <v>116</v>
      </c>
      <c r="C83" s="2" t="s">
        <v>111</v>
      </c>
      <c r="D83" s="50">
        <v>4</v>
      </c>
      <c r="E83" s="50">
        <v>400</v>
      </c>
      <c r="F83" s="50">
        <f>D83*E83</f>
        <v>1600</v>
      </c>
      <c r="G83" s="2"/>
    </row>
    <row r="84" spans="1:7" ht="16.5" thickBot="1">
      <c r="A84" s="2"/>
      <c r="B84" s="21" t="s">
        <v>50</v>
      </c>
      <c r="C84" s="66"/>
      <c r="D84" s="52"/>
      <c r="E84" s="52"/>
      <c r="F84" s="173">
        <f>SUM(F80:F83)</f>
        <v>41200</v>
      </c>
      <c r="G84" s="66"/>
    </row>
    <row r="85" spans="1:7" ht="15.75">
      <c r="A85" s="3">
        <v>340050</v>
      </c>
      <c r="B85" s="64" t="s">
        <v>53</v>
      </c>
      <c r="C85" s="8"/>
      <c r="D85" s="168"/>
      <c r="E85" s="168"/>
      <c r="F85" s="168"/>
      <c r="G85" s="8"/>
    </row>
    <row r="86" spans="1:7" ht="15">
      <c r="A86" s="2"/>
      <c r="B86" s="9" t="s">
        <v>245</v>
      </c>
      <c r="C86" s="9" t="s">
        <v>54</v>
      </c>
      <c r="D86" s="48">
        <v>40</v>
      </c>
      <c r="E86" s="48">
        <v>29</v>
      </c>
      <c r="F86" s="104">
        <f>D86*E86</f>
        <v>1160</v>
      </c>
      <c r="G86" s="159"/>
    </row>
    <row r="87" spans="1:7" ht="15">
      <c r="A87" s="2"/>
      <c r="B87" s="9" t="s">
        <v>246</v>
      </c>
      <c r="C87" s="9" t="s">
        <v>54</v>
      </c>
      <c r="D87" s="48">
        <v>40</v>
      </c>
      <c r="E87" s="48">
        <v>29</v>
      </c>
      <c r="F87" s="104">
        <f aca="true" t="shared" si="6" ref="F87:F100">D87*E87</f>
        <v>1160</v>
      </c>
      <c r="G87" s="159"/>
    </row>
    <row r="88" spans="1:7" ht="15">
      <c r="A88" s="2"/>
      <c r="B88" s="9" t="s">
        <v>247</v>
      </c>
      <c r="C88" s="9" t="s">
        <v>54</v>
      </c>
      <c r="D88" s="48">
        <v>280</v>
      </c>
      <c r="E88" s="48">
        <v>29</v>
      </c>
      <c r="F88" s="104">
        <f t="shared" si="6"/>
        <v>8120</v>
      </c>
      <c r="G88" s="159"/>
    </row>
    <row r="89" spans="1:7" ht="15">
      <c r="A89" s="2"/>
      <c r="B89" s="9" t="s">
        <v>248</v>
      </c>
      <c r="C89" s="9" t="s">
        <v>54</v>
      </c>
      <c r="D89" s="48">
        <v>240</v>
      </c>
      <c r="E89" s="48">
        <v>29</v>
      </c>
      <c r="F89" s="104">
        <f t="shared" si="6"/>
        <v>6960</v>
      </c>
      <c r="G89" s="159"/>
    </row>
    <row r="90" spans="1:7" ht="15">
      <c r="A90" s="2"/>
      <c r="B90" s="9" t="s">
        <v>249</v>
      </c>
      <c r="C90" s="9" t="s">
        <v>54</v>
      </c>
      <c r="D90" s="48">
        <v>240</v>
      </c>
      <c r="E90" s="48">
        <v>29</v>
      </c>
      <c r="F90" s="104">
        <f t="shared" si="6"/>
        <v>6960</v>
      </c>
      <c r="G90" s="159"/>
    </row>
    <row r="91" spans="1:7" ht="15">
      <c r="A91" s="2"/>
      <c r="B91" s="9" t="s">
        <v>250</v>
      </c>
      <c r="C91" s="9" t="s">
        <v>54</v>
      </c>
      <c r="D91" s="48">
        <v>80</v>
      </c>
      <c r="E91" s="48">
        <v>29</v>
      </c>
      <c r="F91" s="104">
        <f t="shared" si="6"/>
        <v>2320</v>
      </c>
      <c r="G91" s="159"/>
    </row>
    <row r="92" spans="1:7" ht="15">
      <c r="A92" s="2"/>
      <c r="B92" s="9" t="s">
        <v>251</v>
      </c>
      <c r="C92" s="9" t="s">
        <v>54</v>
      </c>
      <c r="D92" s="48">
        <v>40</v>
      </c>
      <c r="E92" s="48">
        <v>29</v>
      </c>
      <c r="F92" s="104">
        <f t="shared" si="6"/>
        <v>1160</v>
      </c>
      <c r="G92" s="159"/>
    </row>
    <row r="93" spans="1:7" ht="15">
      <c r="A93" s="2"/>
      <c r="B93" s="9" t="s">
        <v>252</v>
      </c>
      <c r="C93" s="9" t="s">
        <v>54</v>
      </c>
      <c r="D93" s="48">
        <v>240</v>
      </c>
      <c r="E93" s="48">
        <v>29</v>
      </c>
      <c r="F93" s="104">
        <f>D93*E93</f>
        <v>6960</v>
      </c>
      <c r="G93" s="164"/>
    </row>
    <row r="94" spans="1:7" ht="15">
      <c r="A94" s="2"/>
      <c r="B94" s="9" t="s">
        <v>253</v>
      </c>
      <c r="C94" s="9" t="s">
        <v>54</v>
      </c>
      <c r="D94" s="48">
        <v>40</v>
      </c>
      <c r="E94" s="48">
        <v>29</v>
      </c>
      <c r="F94" s="104">
        <f t="shared" si="6"/>
        <v>1160</v>
      </c>
      <c r="G94" s="159"/>
    </row>
    <row r="95" spans="1:7" ht="15">
      <c r="A95" s="2"/>
      <c r="B95" s="9" t="s">
        <v>117</v>
      </c>
      <c r="C95" s="9" t="s">
        <v>54</v>
      </c>
      <c r="D95" s="48">
        <v>280</v>
      </c>
      <c r="E95" s="48">
        <v>29</v>
      </c>
      <c r="F95" s="104">
        <f>E95*D95</f>
        <v>8120</v>
      </c>
      <c r="G95" s="164"/>
    </row>
    <row r="96" spans="1:7" ht="15">
      <c r="A96" s="2"/>
      <c r="B96" s="9" t="s">
        <v>254</v>
      </c>
      <c r="C96" s="9" t="s">
        <v>54</v>
      </c>
      <c r="D96" s="48">
        <v>60</v>
      </c>
      <c r="E96" s="48">
        <v>29</v>
      </c>
      <c r="F96" s="104">
        <f t="shared" si="6"/>
        <v>1740</v>
      </c>
      <c r="G96" s="164"/>
    </row>
    <row r="97" spans="1:7" ht="15">
      <c r="A97" s="2"/>
      <c r="B97" s="9" t="s">
        <v>255</v>
      </c>
      <c r="C97" s="9" t="s">
        <v>54</v>
      </c>
      <c r="D97" s="48">
        <v>120</v>
      </c>
      <c r="E97" s="48">
        <v>29</v>
      </c>
      <c r="F97" s="104">
        <f t="shared" si="6"/>
        <v>3480</v>
      </c>
      <c r="G97" s="164"/>
    </row>
    <row r="98" spans="1:7" ht="15">
      <c r="A98" s="2"/>
      <c r="B98" s="9" t="s">
        <v>256</v>
      </c>
      <c r="C98" s="9" t="s">
        <v>54</v>
      </c>
      <c r="D98" s="48">
        <v>60</v>
      </c>
      <c r="E98" s="48">
        <v>29</v>
      </c>
      <c r="F98" s="104">
        <f t="shared" si="6"/>
        <v>1740</v>
      </c>
      <c r="G98" s="164"/>
    </row>
    <row r="99" spans="1:7" ht="15">
      <c r="A99" s="2"/>
      <c r="B99" s="9" t="s">
        <v>257</v>
      </c>
      <c r="C99" s="9" t="s">
        <v>54</v>
      </c>
      <c r="D99" s="48">
        <v>280</v>
      </c>
      <c r="E99" s="48">
        <v>29</v>
      </c>
      <c r="F99" s="104">
        <f t="shared" si="6"/>
        <v>8120</v>
      </c>
      <c r="G99" s="164"/>
    </row>
    <row r="100" spans="1:7" ht="15">
      <c r="A100" s="2"/>
      <c r="B100" s="34" t="s">
        <v>258</v>
      </c>
      <c r="C100" s="9" t="s">
        <v>54</v>
      </c>
      <c r="D100" s="48">
        <v>40</v>
      </c>
      <c r="E100" s="48">
        <v>29</v>
      </c>
      <c r="F100" s="104">
        <f t="shared" si="6"/>
        <v>1160</v>
      </c>
      <c r="G100" s="164"/>
    </row>
    <row r="101" spans="1:7" ht="16.5" thickBot="1">
      <c r="A101" s="2"/>
      <c r="B101" s="21" t="s">
        <v>50</v>
      </c>
      <c r="C101" s="66"/>
      <c r="D101" s="52"/>
      <c r="E101" s="52"/>
      <c r="F101" s="112">
        <f>SUM(F86:F100)</f>
        <v>60320</v>
      </c>
      <c r="G101" s="66"/>
    </row>
    <row r="102" spans="1:7" ht="15.75">
      <c r="A102" s="3">
        <v>340100</v>
      </c>
      <c r="B102" s="64" t="s">
        <v>55</v>
      </c>
      <c r="C102" s="8"/>
      <c r="D102" s="168"/>
      <c r="E102" s="168"/>
      <c r="F102" s="168"/>
      <c r="G102" s="8"/>
    </row>
    <row r="103" spans="1:7" ht="15">
      <c r="A103" s="2"/>
      <c r="B103" s="2" t="s">
        <v>56</v>
      </c>
      <c r="C103" s="2" t="s">
        <v>57</v>
      </c>
      <c r="D103" s="50">
        <v>50</v>
      </c>
      <c r="E103" s="50">
        <v>10</v>
      </c>
      <c r="F103" s="50">
        <f>D103*E103</f>
        <v>500</v>
      </c>
      <c r="G103" s="2"/>
    </row>
    <row r="104" spans="1:7" ht="15">
      <c r="A104" s="2"/>
      <c r="B104" s="2" t="s">
        <v>58</v>
      </c>
      <c r="C104" s="2" t="s">
        <v>26</v>
      </c>
      <c r="D104" s="50">
        <v>200</v>
      </c>
      <c r="E104" s="50">
        <v>6</v>
      </c>
      <c r="F104" s="50">
        <f>D104*E104</f>
        <v>1200</v>
      </c>
      <c r="G104" s="2"/>
    </row>
    <row r="105" spans="1:7" ht="16.5" thickBot="1">
      <c r="A105" s="2"/>
      <c r="B105" s="21" t="s">
        <v>50</v>
      </c>
      <c r="C105" s="66"/>
      <c r="D105" s="52"/>
      <c r="E105" s="52"/>
      <c r="F105" s="112">
        <f>SUM(F103:F104)</f>
        <v>1700</v>
      </c>
      <c r="G105" s="66"/>
    </row>
    <row r="106" spans="1:7" ht="15">
      <c r="A106" s="2"/>
      <c r="B106" s="8" t="s">
        <v>60</v>
      </c>
      <c r="C106" s="8" t="s">
        <v>26</v>
      </c>
      <c r="D106" s="168">
        <v>11</v>
      </c>
      <c r="E106" s="168">
        <v>180</v>
      </c>
      <c r="F106" s="168">
        <f>D106*E106</f>
        <v>1980</v>
      </c>
      <c r="G106" s="8"/>
    </row>
    <row r="107" spans="1:7" ht="15">
      <c r="A107" s="2"/>
      <c r="B107" s="2" t="s">
        <v>61</v>
      </c>
      <c r="C107" s="2" t="s">
        <v>26</v>
      </c>
      <c r="D107" s="50">
        <v>5</v>
      </c>
      <c r="E107" s="50">
        <v>80</v>
      </c>
      <c r="F107" s="50">
        <f>D107*E107</f>
        <v>400</v>
      </c>
      <c r="G107" s="2"/>
    </row>
    <row r="108" spans="1:7" ht="15">
      <c r="A108" s="2"/>
      <c r="B108" s="2" t="s">
        <v>62</v>
      </c>
      <c r="C108" s="2" t="s">
        <v>26</v>
      </c>
      <c r="D108" s="50">
        <v>2</v>
      </c>
      <c r="E108" s="50">
        <v>80</v>
      </c>
      <c r="F108" s="50">
        <f>D108*E108</f>
        <v>160</v>
      </c>
      <c r="G108" s="2"/>
    </row>
    <row r="109" spans="1:7" ht="15">
      <c r="A109" s="2"/>
      <c r="B109" s="2" t="s">
        <v>63</v>
      </c>
      <c r="C109" s="2" t="s">
        <v>26</v>
      </c>
      <c r="D109" s="50">
        <v>2</v>
      </c>
      <c r="E109" s="50">
        <v>80</v>
      </c>
      <c r="F109" s="50">
        <f>D109*E109</f>
        <v>160</v>
      </c>
      <c r="G109" s="2"/>
    </row>
    <row r="110" spans="1:7" ht="16.5" thickBot="1">
      <c r="A110" s="2"/>
      <c r="B110" s="21" t="s">
        <v>50</v>
      </c>
      <c r="C110" s="66"/>
      <c r="D110" s="52"/>
      <c r="E110" s="52"/>
      <c r="F110" s="112">
        <f>SUM(F106:F109)</f>
        <v>2700</v>
      </c>
      <c r="G110" s="66"/>
    </row>
    <row r="111" spans="1:7" ht="15">
      <c r="A111" s="2"/>
      <c r="B111" s="8" t="s">
        <v>64</v>
      </c>
      <c r="C111" s="8" t="s">
        <v>26</v>
      </c>
      <c r="D111" s="168">
        <v>10</v>
      </c>
      <c r="E111" s="168">
        <v>60</v>
      </c>
      <c r="F111" s="168">
        <f aca="true" t="shared" si="7" ref="F111:F129">D111*E111</f>
        <v>600</v>
      </c>
      <c r="G111" s="8"/>
    </row>
    <row r="112" spans="1:7" ht="15">
      <c r="A112" s="2"/>
      <c r="B112" s="2" t="s">
        <v>65</v>
      </c>
      <c r="C112" s="2" t="s">
        <v>26</v>
      </c>
      <c r="D112" s="50">
        <v>100</v>
      </c>
      <c r="E112" s="50">
        <v>6</v>
      </c>
      <c r="F112" s="50">
        <f t="shared" si="7"/>
        <v>600</v>
      </c>
      <c r="G112" s="2"/>
    </row>
    <row r="113" spans="1:7" ht="15">
      <c r="A113" s="2"/>
      <c r="B113" s="2" t="s">
        <v>66</v>
      </c>
      <c r="C113" s="2" t="s">
        <v>26</v>
      </c>
      <c r="D113" s="50">
        <v>10</v>
      </c>
      <c r="E113" s="50">
        <v>50</v>
      </c>
      <c r="F113" s="50">
        <f t="shared" si="7"/>
        <v>500</v>
      </c>
      <c r="G113" s="2"/>
    </row>
    <row r="114" spans="1:7" ht="15">
      <c r="A114" s="2"/>
      <c r="B114" s="2" t="s">
        <v>67</v>
      </c>
      <c r="C114" s="2" t="s">
        <v>26</v>
      </c>
      <c r="D114" s="50">
        <v>500</v>
      </c>
      <c r="E114" s="50">
        <v>1</v>
      </c>
      <c r="F114" s="50">
        <f t="shared" si="7"/>
        <v>500</v>
      </c>
      <c r="G114" s="2"/>
    </row>
    <row r="115" spans="1:7" ht="15">
      <c r="A115" s="2"/>
      <c r="B115" s="2" t="s">
        <v>68</v>
      </c>
      <c r="C115" s="2" t="s">
        <v>26</v>
      </c>
      <c r="D115" s="50">
        <v>50</v>
      </c>
      <c r="E115" s="50">
        <v>15</v>
      </c>
      <c r="F115" s="50">
        <f t="shared" si="7"/>
        <v>750</v>
      </c>
      <c r="G115" s="2"/>
    </row>
    <row r="116" spans="1:7" ht="15">
      <c r="A116" s="2"/>
      <c r="B116" s="2" t="s">
        <v>69</v>
      </c>
      <c r="C116" s="2" t="s">
        <v>26</v>
      </c>
      <c r="D116" s="50">
        <v>50</v>
      </c>
      <c r="E116" s="50">
        <v>4</v>
      </c>
      <c r="F116" s="50">
        <f t="shared" si="7"/>
        <v>200</v>
      </c>
      <c r="G116" s="2"/>
    </row>
    <row r="117" spans="1:7" ht="15">
      <c r="A117" s="2"/>
      <c r="B117" s="2" t="s">
        <v>70</v>
      </c>
      <c r="C117" s="2" t="s">
        <v>26</v>
      </c>
      <c r="D117" s="50">
        <v>10</v>
      </c>
      <c r="E117" s="50">
        <v>4</v>
      </c>
      <c r="F117" s="50">
        <f t="shared" si="7"/>
        <v>40</v>
      </c>
      <c r="G117" s="2"/>
    </row>
    <row r="118" spans="1:7" ht="15">
      <c r="A118" s="2"/>
      <c r="B118" s="2" t="s">
        <v>71</v>
      </c>
      <c r="C118" s="2" t="s">
        <v>26</v>
      </c>
      <c r="D118" s="50">
        <v>5</v>
      </c>
      <c r="E118" s="50">
        <v>10</v>
      </c>
      <c r="F118" s="50">
        <f t="shared" si="7"/>
        <v>50</v>
      </c>
      <c r="G118" s="2"/>
    </row>
    <row r="119" spans="1:7" ht="15">
      <c r="A119" s="2"/>
      <c r="B119" s="2" t="s">
        <v>72</v>
      </c>
      <c r="C119" s="2" t="s">
        <v>26</v>
      </c>
      <c r="D119" s="50">
        <v>20</v>
      </c>
      <c r="E119" s="50">
        <v>15</v>
      </c>
      <c r="F119" s="50">
        <f t="shared" si="7"/>
        <v>300</v>
      </c>
      <c r="G119" s="2"/>
    </row>
    <row r="120" spans="1:7" ht="15">
      <c r="A120" s="2"/>
      <c r="B120" s="2" t="s">
        <v>73</v>
      </c>
      <c r="C120" s="2" t="s">
        <v>26</v>
      </c>
      <c r="D120" s="50">
        <v>20</v>
      </c>
      <c r="E120" s="50">
        <v>7</v>
      </c>
      <c r="F120" s="50">
        <f t="shared" si="7"/>
        <v>140</v>
      </c>
      <c r="G120" s="2"/>
    </row>
    <row r="121" spans="1:7" ht="15">
      <c r="A121" s="2"/>
      <c r="B121" s="2" t="s">
        <v>74</v>
      </c>
      <c r="C121" s="2" t="s">
        <v>26</v>
      </c>
      <c r="D121" s="50">
        <v>20</v>
      </c>
      <c r="E121" s="50">
        <v>10</v>
      </c>
      <c r="F121" s="50">
        <f t="shared" si="7"/>
        <v>200</v>
      </c>
      <c r="G121" s="2"/>
    </row>
    <row r="122" spans="1:7" ht="15">
      <c r="A122" s="2"/>
      <c r="B122" s="2" t="s">
        <v>75</v>
      </c>
      <c r="C122" s="2" t="s">
        <v>26</v>
      </c>
      <c r="D122" s="50">
        <v>10</v>
      </c>
      <c r="E122" s="50">
        <v>35</v>
      </c>
      <c r="F122" s="50">
        <f t="shared" si="7"/>
        <v>350</v>
      </c>
      <c r="G122" s="2"/>
    </row>
    <row r="123" spans="1:7" ht="15">
      <c r="A123" s="2"/>
      <c r="B123" s="2" t="s">
        <v>76</v>
      </c>
      <c r="C123" s="2" t="s">
        <v>26</v>
      </c>
      <c r="D123" s="50">
        <v>10</v>
      </c>
      <c r="E123" s="50">
        <v>130</v>
      </c>
      <c r="F123" s="50">
        <f t="shared" si="7"/>
        <v>1300</v>
      </c>
      <c r="G123" s="2"/>
    </row>
    <row r="124" spans="1:7" ht="15">
      <c r="A124" s="2"/>
      <c r="B124" s="2" t="s">
        <v>77</v>
      </c>
      <c r="C124" s="2" t="s">
        <v>26</v>
      </c>
      <c r="D124" s="50">
        <v>10</v>
      </c>
      <c r="E124" s="50">
        <v>27</v>
      </c>
      <c r="F124" s="50">
        <f t="shared" si="7"/>
        <v>270</v>
      </c>
      <c r="G124" s="2"/>
    </row>
    <row r="125" spans="1:7" ht="15">
      <c r="A125" s="2"/>
      <c r="B125" s="2" t="s">
        <v>78</v>
      </c>
      <c r="C125" s="2" t="s">
        <v>26</v>
      </c>
      <c r="D125" s="50">
        <v>3</v>
      </c>
      <c r="E125" s="50">
        <v>120.25</v>
      </c>
      <c r="F125" s="50">
        <f t="shared" si="7"/>
        <v>360.75</v>
      </c>
      <c r="G125" s="2"/>
    </row>
    <row r="126" spans="1:7" ht="15">
      <c r="A126" s="2"/>
      <c r="B126" s="2" t="s">
        <v>79</v>
      </c>
      <c r="C126" s="2" t="s">
        <v>26</v>
      </c>
      <c r="D126" s="50">
        <v>5</v>
      </c>
      <c r="E126" s="50">
        <v>60</v>
      </c>
      <c r="F126" s="50">
        <f t="shared" si="7"/>
        <v>300</v>
      </c>
      <c r="G126" s="2"/>
    </row>
    <row r="127" spans="1:7" ht="15">
      <c r="A127" s="2"/>
      <c r="B127" s="2" t="s">
        <v>105</v>
      </c>
      <c r="C127" s="2" t="s">
        <v>26</v>
      </c>
      <c r="D127" s="50">
        <v>50</v>
      </c>
      <c r="E127" s="50">
        <v>12</v>
      </c>
      <c r="F127" s="50">
        <f t="shared" si="7"/>
        <v>600</v>
      </c>
      <c r="G127" s="2"/>
    </row>
    <row r="128" spans="1:7" ht="15">
      <c r="A128" s="2"/>
      <c r="B128" s="2" t="s">
        <v>106</v>
      </c>
      <c r="C128" s="2" t="s">
        <v>26</v>
      </c>
      <c r="D128" s="50">
        <v>30</v>
      </c>
      <c r="E128" s="50">
        <v>18</v>
      </c>
      <c r="F128" s="50">
        <f t="shared" si="7"/>
        <v>540</v>
      </c>
      <c r="G128" s="2"/>
    </row>
    <row r="129" spans="1:7" ht="15">
      <c r="A129" s="2"/>
      <c r="B129" s="2" t="s">
        <v>107</v>
      </c>
      <c r="C129" s="2" t="s">
        <v>108</v>
      </c>
      <c r="D129" s="50">
        <v>10</v>
      </c>
      <c r="E129" s="50">
        <v>60</v>
      </c>
      <c r="F129" s="50">
        <f t="shared" si="7"/>
        <v>600</v>
      </c>
      <c r="G129" s="2"/>
    </row>
    <row r="130" spans="1:7" ht="16.5" thickBot="1">
      <c r="A130" s="2"/>
      <c r="B130" s="21" t="s">
        <v>50</v>
      </c>
      <c r="C130" s="66"/>
      <c r="D130" s="52"/>
      <c r="E130" s="52"/>
      <c r="F130" s="112">
        <f>SUM(F111:F129)</f>
        <v>8200.75</v>
      </c>
      <c r="G130" s="66"/>
    </row>
    <row r="131" spans="1:7" ht="15">
      <c r="A131" s="2"/>
      <c r="B131" s="8" t="s">
        <v>104</v>
      </c>
      <c r="C131" s="8" t="s">
        <v>26</v>
      </c>
      <c r="D131" s="168">
        <v>5</v>
      </c>
      <c r="E131" s="168">
        <v>3000</v>
      </c>
      <c r="F131" s="168">
        <f>D131*E131</f>
        <v>15000</v>
      </c>
      <c r="G131" s="8"/>
    </row>
    <row r="132" spans="1:7" ht="15">
      <c r="A132" s="2"/>
      <c r="B132" s="2" t="s">
        <v>80</v>
      </c>
      <c r="C132" s="2" t="s">
        <v>91</v>
      </c>
      <c r="D132" s="50">
        <v>28</v>
      </c>
      <c r="E132" s="50">
        <v>200</v>
      </c>
      <c r="F132" s="50">
        <f>D132*E132</f>
        <v>5600</v>
      </c>
      <c r="G132" s="2"/>
    </row>
    <row r="133" spans="1:7" ht="18.75" thickBot="1">
      <c r="A133" s="2"/>
      <c r="B133" s="176" t="s">
        <v>127</v>
      </c>
      <c r="C133" s="66"/>
      <c r="D133" s="52"/>
      <c r="E133" s="52"/>
      <c r="F133" s="112">
        <f>SUM(F131:F132)</f>
        <v>20600</v>
      </c>
      <c r="G133" s="66"/>
    </row>
    <row r="134" spans="1:7" ht="16.5" thickBot="1">
      <c r="A134" s="165"/>
      <c r="B134" s="181" t="s">
        <v>259</v>
      </c>
      <c r="C134" s="182"/>
      <c r="D134" s="183"/>
      <c r="E134" s="183"/>
      <c r="F134" s="184">
        <f>SUM(F133+F130+F110+F105)</f>
        <v>33200.75</v>
      </c>
      <c r="G134" s="185"/>
    </row>
    <row r="135" spans="1:7" ht="15.75">
      <c r="A135" s="2"/>
      <c r="B135" s="177"/>
      <c r="C135" s="178"/>
      <c r="D135" s="179"/>
      <c r="E135" s="179"/>
      <c r="F135" s="180"/>
      <c r="G135" s="8"/>
    </row>
    <row r="136" spans="1:7" ht="16.5" thickBot="1">
      <c r="A136" s="2"/>
      <c r="B136" s="21" t="s">
        <v>52</v>
      </c>
      <c r="C136" s="66"/>
      <c r="D136" s="52"/>
      <c r="E136" s="52"/>
      <c r="F136" s="173">
        <f>SUM(F134+F101+F84+F76+F65+F57+F38+F30+F26+F18+F11)</f>
        <v>496325.77</v>
      </c>
      <c r="G136" s="66"/>
    </row>
    <row r="137" spans="2:6" ht="15.75">
      <c r="B137" s="4"/>
      <c r="D137" s="170"/>
      <c r="E137" s="170"/>
      <c r="F137" s="170"/>
    </row>
    <row r="138" spans="2:6" ht="15.75">
      <c r="B138" s="186" t="s">
        <v>260</v>
      </c>
      <c r="D138" s="170"/>
      <c r="E138" s="170"/>
      <c r="F138" s="170"/>
    </row>
    <row r="139" ht="12.75">
      <c r="F139" s="170"/>
    </row>
    <row r="140" spans="2:6" ht="12.75">
      <c r="B140" t="s">
        <v>261</v>
      </c>
      <c r="F140" s="170"/>
    </row>
    <row r="141" spans="2:6" ht="15">
      <c r="B141" s="5" t="s">
        <v>262</v>
      </c>
      <c r="C141" s="5"/>
      <c r="D141" s="5"/>
      <c r="E141" s="5"/>
      <c r="F141" s="171"/>
    </row>
    <row r="142" spans="2:6" ht="15">
      <c r="B142" s="5"/>
      <c r="C142" s="5"/>
      <c r="D142" s="5"/>
      <c r="E142" s="5"/>
      <c r="F142" s="171"/>
    </row>
    <row r="143" spans="2:6" ht="15">
      <c r="B143" s="5"/>
      <c r="C143" s="5"/>
      <c r="D143" s="5"/>
      <c r="E143" s="5"/>
      <c r="F143" s="171"/>
    </row>
    <row r="144" spans="2:6" ht="15">
      <c r="B144" s="5"/>
      <c r="C144" s="5"/>
      <c r="D144" s="5"/>
      <c r="E144" s="5"/>
      <c r="F144" s="171"/>
    </row>
    <row r="145" spans="2:6" ht="15">
      <c r="B145" s="5"/>
      <c r="C145" s="5"/>
      <c r="D145" s="5"/>
      <c r="E145" s="5"/>
      <c r="F145" s="171"/>
    </row>
    <row r="146" spans="2:6" ht="15">
      <c r="B146" s="5"/>
      <c r="C146" s="5"/>
      <c r="D146" s="5"/>
      <c r="E146" s="5"/>
      <c r="F146" s="171"/>
    </row>
    <row r="147" spans="2:6" ht="15">
      <c r="B147" s="5"/>
      <c r="C147" s="5"/>
      <c r="D147" s="5"/>
      <c r="E147" s="5"/>
      <c r="F147" s="171"/>
    </row>
    <row r="148" spans="2:6" ht="15">
      <c r="B148" s="5"/>
      <c r="C148" s="5"/>
      <c r="D148" s="5"/>
      <c r="E148" s="5"/>
      <c r="F148" s="171"/>
    </row>
    <row r="149" spans="2:6" ht="15">
      <c r="B149" s="5"/>
      <c r="C149" s="5"/>
      <c r="D149" s="5"/>
      <c r="E149" s="5"/>
      <c r="F149" s="171"/>
    </row>
    <row r="150" spans="2:6" ht="15">
      <c r="B150" s="5"/>
      <c r="C150" s="5"/>
      <c r="D150" s="5"/>
      <c r="E150" s="5"/>
      <c r="F150" s="171"/>
    </row>
    <row r="151" ht="12.75">
      <c r="F151" s="170"/>
    </row>
    <row r="152" ht="12.75">
      <c r="F152" s="170"/>
    </row>
    <row r="153" ht="12.75">
      <c r="F153" s="170"/>
    </row>
    <row r="154" ht="12.75">
      <c r="F154" s="170"/>
    </row>
  </sheetData>
  <sheetProtection/>
  <mergeCells count="1">
    <mergeCell ref="A5:A12"/>
  </mergeCells>
  <printOptions/>
  <pageMargins left="0.1968503937007874" right="0.7874015748031497" top="0.3937007874015748" bottom="0.5905511811023623" header="0.31496062992125984" footer="0.5118110236220472"/>
  <pageSetup horizontalDpi="600" verticalDpi="600" orientation="landscape" paperSize="9" scale="5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27"/>
  <sheetViews>
    <sheetView tabSelected="1" zoomScale="75" zoomScaleNormal="75" zoomScalePageLayoutView="0" workbookViewId="0" topLeftCell="A125">
      <selection activeCell="B147" sqref="B147"/>
    </sheetView>
  </sheetViews>
  <sheetFormatPr defaultColWidth="9.00390625" defaultRowHeight="12.75"/>
  <cols>
    <col min="1" max="1" width="14.125" style="0" customWidth="1"/>
    <col min="2" max="2" width="94.375" style="0" customWidth="1"/>
    <col min="3" max="3" width="12.00390625" style="0" customWidth="1"/>
    <col min="4" max="4" width="10.00390625" style="0" customWidth="1"/>
    <col min="5" max="5" width="14.125" style="0" customWidth="1"/>
    <col min="6" max="6" width="12.875" style="0" customWidth="1"/>
    <col min="7" max="7" width="13.125" style="0" customWidth="1"/>
    <col min="8" max="8" width="13.875" style="0" customWidth="1"/>
  </cols>
  <sheetData>
    <row r="1" spans="1:7" ht="15.75">
      <c r="A1" s="122"/>
      <c r="B1" s="5" t="s">
        <v>144</v>
      </c>
      <c r="C1" s="5"/>
      <c r="D1" s="5"/>
      <c r="E1" s="5"/>
      <c r="F1" s="5"/>
      <c r="G1" s="5"/>
    </row>
    <row r="2" spans="1:7" ht="15.75">
      <c r="A2" s="122"/>
      <c r="B2" s="5"/>
      <c r="C2" s="5"/>
      <c r="D2" s="5"/>
      <c r="E2" s="5"/>
      <c r="F2" s="5"/>
      <c r="G2" s="5"/>
    </row>
    <row r="3" spans="1:7" ht="15.75">
      <c r="A3" s="123"/>
      <c r="B3" s="2"/>
      <c r="C3" s="2"/>
      <c r="D3" s="2"/>
      <c r="E3" s="2"/>
      <c r="F3" s="2"/>
      <c r="G3" s="2"/>
    </row>
    <row r="4" spans="1:7" ht="15.75">
      <c r="A4" s="123" t="s">
        <v>81</v>
      </c>
      <c r="B4" s="3" t="s">
        <v>0</v>
      </c>
      <c r="C4" s="2"/>
      <c r="D4" s="2"/>
      <c r="E4" s="2"/>
      <c r="F4" s="2"/>
      <c r="G4" s="2"/>
    </row>
    <row r="5" spans="1:7" ht="15.75">
      <c r="A5" s="123"/>
      <c r="B5" s="13" t="s">
        <v>145</v>
      </c>
      <c r="C5" s="14" t="s">
        <v>44</v>
      </c>
      <c r="D5" s="16">
        <v>1</v>
      </c>
      <c r="E5" s="16">
        <v>30000</v>
      </c>
      <c r="F5" s="101">
        <f aca="true" t="shared" si="0" ref="F5:F10">D5*E5</f>
        <v>30000</v>
      </c>
      <c r="G5" s="15"/>
    </row>
    <row r="6" spans="1:7" ht="15.75">
      <c r="A6" s="123"/>
      <c r="B6" s="13" t="s">
        <v>146</v>
      </c>
      <c r="C6" s="14" t="s">
        <v>44</v>
      </c>
      <c r="D6" s="16">
        <v>1</v>
      </c>
      <c r="E6" s="16">
        <v>30000</v>
      </c>
      <c r="F6" s="101">
        <f t="shared" si="0"/>
        <v>30000</v>
      </c>
      <c r="G6" s="15"/>
    </row>
    <row r="7" spans="1:7" ht="15.75">
      <c r="A7" s="123"/>
      <c r="B7" s="2" t="s">
        <v>147</v>
      </c>
      <c r="C7" s="2" t="s">
        <v>44</v>
      </c>
      <c r="D7" s="2">
        <v>1</v>
      </c>
      <c r="E7" s="2">
        <v>30000</v>
      </c>
      <c r="F7" s="2">
        <f t="shared" si="0"/>
        <v>30000</v>
      </c>
      <c r="G7" s="2"/>
    </row>
    <row r="8" spans="1:7" ht="15.75">
      <c r="A8" s="123"/>
      <c r="B8" s="2" t="s">
        <v>148</v>
      </c>
      <c r="C8" s="2" t="s">
        <v>44</v>
      </c>
      <c r="D8" s="2">
        <v>2</v>
      </c>
      <c r="E8" s="2">
        <v>22500</v>
      </c>
      <c r="F8" s="2">
        <f t="shared" si="0"/>
        <v>45000</v>
      </c>
      <c r="G8" s="2"/>
    </row>
    <row r="9" spans="1:7" ht="15.75">
      <c r="A9" s="123"/>
      <c r="B9" s="2" t="s">
        <v>149</v>
      </c>
      <c r="C9" s="2" t="s">
        <v>44</v>
      </c>
      <c r="D9" s="2">
        <v>1</v>
      </c>
      <c r="E9" s="2">
        <v>25000</v>
      </c>
      <c r="F9" s="2">
        <f t="shared" si="0"/>
        <v>25000</v>
      </c>
      <c r="G9" s="2"/>
    </row>
    <row r="10" spans="1:7" ht="15.75">
      <c r="A10" s="123"/>
      <c r="B10" s="2" t="s">
        <v>150</v>
      </c>
      <c r="C10" s="2" t="s">
        <v>44</v>
      </c>
      <c r="D10" s="2">
        <v>1</v>
      </c>
      <c r="E10" s="2">
        <v>30000</v>
      </c>
      <c r="F10" s="2">
        <f t="shared" si="0"/>
        <v>30000</v>
      </c>
      <c r="G10" s="2"/>
    </row>
    <row r="11" spans="1:7" ht="16.5" thickBot="1">
      <c r="A11" s="124"/>
      <c r="B11" s="21" t="s">
        <v>43</v>
      </c>
      <c r="C11" s="21"/>
      <c r="D11" s="21"/>
      <c r="E11" s="21"/>
      <c r="F11" s="68">
        <f>SUM(F5:F10)</f>
        <v>190000</v>
      </c>
      <c r="G11" s="21"/>
    </row>
    <row r="12" spans="1:7" ht="15.75">
      <c r="A12" s="125">
        <v>221000</v>
      </c>
      <c r="B12" s="64" t="s">
        <v>1</v>
      </c>
      <c r="C12" s="64"/>
      <c r="D12" s="64"/>
      <c r="E12" s="64"/>
      <c r="F12" s="64">
        <v>0</v>
      </c>
      <c r="G12" s="64"/>
    </row>
    <row r="13" spans="1:7" ht="15.75">
      <c r="A13" s="123"/>
      <c r="B13" s="2" t="s">
        <v>139</v>
      </c>
      <c r="C13" s="2" t="s">
        <v>25</v>
      </c>
      <c r="D13" s="2">
        <v>12</v>
      </c>
      <c r="E13" s="2">
        <v>1400</v>
      </c>
      <c r="F13" s="2">
        <f>D13*E13</f>
        <v>16800</v>
      </c>
      <c r="G13" s="2"/>
    </row>
    <row r="14" spans="1:7" ht="15.75">
      <c r="A14" s="123"/>
      <c r="B14" s="2" t="s">
        <v>140</v>
      </c>
      <c r="C14" s="2" t="s">
        <v>26</v>
      </c>
      <c r="D14" s="2">
        <v>100</v>
      </c>
      <c r="E14" s="2">
        <v>20</v>
      </c>
      <c r="F14" s="2">
        <f>D14*E14</f>
        <v>2000</v>
      </c>
      <c r="G14" s="2"/>
    </row>
    <row r="15" spans="1:7" ht="15.75">
      <c r="A15" s="123"/>
      <c r="B15" s="2" t="s">
        <v>141</v>
      </c>
      <c r="C15" s="2"/>
      <c r="D15" s="2"/>
      <c r="E15" s="2"/>
      <c r="F15" s="2">
        <v>30000</v>
      </c>
      <c r="G15" s="2"/>
    </row>
    <row r="16" spans="1:7" ht="16.5" thickBot="1">
      <c r="A16" s="124"/>
      <c r="B16" s="67" t="s">
        <v>43</v>
      </c>
      <c r="C16" s="66"/>
      <c r="D16" s="66"/>
      <c r="E16" s="66"/>
      <c r="F16" s="68">
        <f>F13+F14+F15</f>
        <v>48800</v>
      </c>
      <c r="G16" s="66"/>
    </row>
    <row r="17" spans="1:7" ht="63">
      <c r="A17" s="125">
        <v>222030</v>
      </c>
      <c r="B17" s="65" t="s">
        <v>4</v>
      </c>
      <c r="C17" s="8"/>
      <c r="D17" s="8"/>
      <c r="E17" s="8"/>
      <c r="F17" s="8"/>
      <c r="G17" s="8"/>
    </row>
    <row r="18" spans="1:7" ht="15.75">
      <c r="A18" s="123"/>
      <c r="B18" s="2" t="s">
        <v>151</v>
      </c>
      <c r="C18" s="2" t="s">
        <v>82</v>
      </c>
      <c r="D18" s="2">
        <v>1</v>
      </c>
      <c r="E18" s="2">
        <v>2500</v>
      </c>
      <c r="F18" s="2">
        <f>D18*E18*0.5</f>
        <v>1250</v>
      </c>
      <c r="G18" s="2"/>
    </row>
    <row r="19" spans="1:7" ht="15.75">
      <c r="A19" s="123"/>
      <c r="B19" s="2" t="s">
        <v>152</v>
      </c>
      <c r="C19" s="2" t="s">
        <v>82</v>
      </c>
      <c r="D19" s="2">
        <v>1</v>
      </c>
      <c r="E19" s="2">
        <v>2500</v>
      </c>
      <c r="F19" s="2">
        <f>D19*E19*0.5</f>
        <v>1250</v>
      </c>
      <c r="G19" s="2"/>
    </row>
    <row r="20" spans="1:7" ht="16.5" thickBot="1">
      <c r="A20" s="124"/>
      <c r="B20" s="21" t="s">
        <v>43</v>
      </c>
      <c r="C20" s="21"/>
      <c r="D20" s="21"/>
      <c r="E20" s="21"/>
      <c r="F20" s="68">
        <f>SUM(F18:F19)</f>
        <v>2500</v>
      </c>
      <c r="G20" s="66"/>
    </row>
    <row r="21" spans="1:7" ht="15.75">
      <c r="A21" s="123" t="s">
        <v>5</v>
      </c>
      <c r="B21" s="3" t="s">
        <v>83</v>
      </c>
      <c r="C21" s="2"/>
      <c r="D21" s="2"/>
      <c r="E21" s="2"/>
      <c r="F21" s="2"/>
      <c r="G21" s="2"/>
    </row>
    <row r="22" spans="1:7" ht="15.75">
      <c r="A22" s="123"/>
      <c r="B22" s="2" t="s">
        <v>154</v>
      </c>
      <c r="C22" s="2" t="s">
        <v>45</v>
      </c>
      <c r="D22" s="2">
        <v>1</v>
      </c>
      <c r="E22" s="2">
        <v>80000</v>
      </c>
      <c r="F22" s="2">
        <f>D22*E22</f>
        <v>80000</v>
      </c>
      <c r="G22" s="2"/>
    </row>
    <row r="23" spans="1:7" ht="15.75">
      <c r="A23" s="123"/>
      <c r="B23" s="2" t="s">
        <v>153</v>
      </c>
      <c r="C23" s="2" t="s">
        <v>45</v>
      </c>
      <c r="D23" s="2">
        <v>1</v>
      </c>
      <c r="E23" s="2">
        <v>40000</v>
      </c>
      <c r="F23" s="2">
        <v>40000</v>
      </c>
      <c r="G23" s="2"/>
    </row>
    <row r="24" spans="1:7" ht="15.75">
      <c r="A24" s="123"/>
      <c r="B24" s="2" t="s">
        <v>143</v>
      </c>
      <c r="C24" s="2" t="s">
        <v>25</v>
      </c>
      <c r="D24" s="2">
        <v>12</v>
      </c>
      <c r="E24" s="2">
        <v>2000</v>
      </c>
      <c r="F24" s="2">
        <f>D24*E24</f>
        <v>24000</v>
      </c>
      <c r="G24" s="2"/>
    </row>
    <row r="25" spans="1:7" ht="16.5" thickBot="1">
      <c r="A25" s="124"/>
      <c r="B25" s="21" t="s">
        <v>43</v>
      </c>
      <c r="C25" s="66"/>
      <c r="D25" s="66"/>
      <c r="E25" s="66"/>
      <c r="F25" s="69">
        <f>SUM(F22:F24)</f>
        <v>144000</v>
      </c>
      <c r="G25" s="66"/>
    </row>
    <row r="26" spans="1:7" ht="15.75">
      <c r="A26" s="125"/>
      <c r="B26" s="8" t="s">
        <v>84</v>
      </c>
      <c r="C26" s="8" t="s">
        <v>49</v>
      </c>
      <c r="D26" s="8">
        <v>0</v>
      </c>
      <c r="E26" s="8">
        <v>0</v>
      </c>
      <c r="F26" s="8">
        <f>D26*E26</f>
        <v>0</v>
      </c>
      <c r="G26" s="8"/>
    </row>
    <row r="27" spans="1:7" ht="15.75">
      <c r="A27" s="123" t="s">
        <v>85</v>
      </c>
      <c r="B27" s="23" t="s">
        <v>86</v>
      </c>
      <c r="C27" s="2" t="s">
        <v>45</v>
      </c>
      <c r="D27" s="2">
        <v>1</v>
      </c>
      <c r="E27" s="2">
        <v>20000</v>
      </c>
      <c r="F27" s="2">
        <v>20000</v>
      </c>
      <c r="G27" s="2"/>
    </row>
    <row r="28" spans="1:7" ht="15" customHeight="1">
      <c r="A28" s="123"/>
      <c r="B28" s="7" t="s">
        <v>7</v>
      </c>
      <c r="C28" s="2" t="s">
        <v>87</v>
      </c>
      <c r="D28" s="2">
        <v>12</v>
      </c>
      <c r="E28" s="2">
        <v>1800</v>
      </c>
      <c r="F28" s="2">
        <f>D28*E28</f>
        <v>21600</v>
      </c>
      <c r="G28" s="2"/>
    </row>
    <row r="29" spans="1:7" ht="15" customHeight="1">
      <c r="A29" s="123"/>
      <c r="B29" s="7" t="s">
        <v>88</v>
      </c>
      <c r="C29" s="2" t="s">
        <v>25</v>
      </c>
      <c r="D29" s="2">
        <v>12</v>
      </c>
      <c r="E29" s="2">
        <v>5000</v>
      </c>
      <c r="F29" s="2">
        <f>D29*E29</f>
        <v>60000</v>
      </c>
      <c r="G29" s="2"/>
    </row>
    <row r="30" spans="1:7" ht="15" customHeight="1">
      <c r="A30" s="123"/>
      <c r="B30" s="7" t="s">
        <v>8</v>
      </c>
      <c r="C30" s="2"/>
      <c r="D30" s="2">
        <v>2</v>
      </c>
      <c r="E30" s="2">
        <v>20000</v>
      </c>
      <c r="F30" s="2">
        <v>40000</v>
      </c>
      <c r="G30" s="2"/>
    </row>
    <row r="31" spans="1:7" ht="15" customHeight="1">
      <c r="A31" s="123"/>
      <c r="B31" s="7" t="s">
        <v>89</v>
      </c>
      <c r="C31" s="2" t="s">
        <v>87</v>
      </c>
      <c r="D31" s="2">
        <v>2</v>
      </c>
      <c r="E31" s="2">
        <v>32500</v>
      </c>
      <c r="F31" s="2">
        <f>D31*E31</f>
        <v>65000</v>
      </c>
      <c r="G31" s="2"/>
    </row>
    <row r="32" spans="1:7" ht="15.75" customHeight="1">
      <c r="A32" s="123"/>
      <c r="B32" s="7" t="s">
        <v>9</v>
      </c>
      <c r="C32" s="2" t="s">
        <v>87</v>
      </c>
      <c r="D32" s="2">
        <v>1</v>
      </c>
      <c r="E32" s="2">
        <v>22000</v>
      </c>
      <c r="F32" s="2">
        <f>D32*E32</f>
        <v>22000</v>
      </c>
      <c r="G32" s="2"/>
    </row>
    <row r="33" spans="1:8" ht="16.5" thickBot="1">
      <c r="A33" s="124"/>
      <c r="B33" s="63" t="s">
        <v>43</v>
      </c>
      <c r="C33" s="21"/>
      <c r="D33" s="22"/>
      <c r="E33" s="22"/>
      <c r="F33" s="112">
        <f>SUM(F26:F32)</f>
        <v>228600</v>
      </c>
      <c r="G33" s="45"/>
      <c r="H33" s="25"/>
    </row>
    <row r="34" spans="1:8" ht="15" customHeight="1">
      <c r="A34" s="126">
        <v>226100</v>
      </c>
      <c r="B34" s="59" t="s">
        <v>156</v>
      </c>
      <c r="C34" s="60"/>
      <c r="D34" s="61"/>
      <c r="E34" s="61"/>
      <c r="F34" s="102"/>
      <c r="G34" s="62"/>
      <c r="H34" s="26"/>
    </row>
    <row r="35" spans="1:8" ht="15.75" customHeight="1">
      <c r="A35" s="127"/>
      <c r="B35" s="33" t="s">
        <v>155</v>
      </c>
      <c r="C35" s="34" t="s">
        <v>44</v>
      </c>
      <c r="D35" s="16">
        <v>1</v>
      </c>
      <c r="E35" s="16">
        <v>5428</v>
      </c>
      <c r="F35" s="104">
        <f>D35*E35</f>
        <v>5428</v>
      </c>
      <c r="G35" s="17"/>
      <c r="H35" s="26"/>
    </row>
    <row r="36" spans="1:8" ht="15.75" customHeight="1">
      <c r="A36" s="127"/>
      <c r="B36" s="53" t="s">
        <v>157</v>
      </c>
      <c r="C36" s="54"/>
      <c r="D36" s="16">
        <v>2</v>
      </c>
      <c r="E36" s="16">
        <v>3072</v>
      </c>
      <c r="F36" s="101">
        <v>6144</v>
      </c>
      <c r="G36" s="11"/>
      <c r="H36" s="26"/>
    </row>
    <row r="37" spans="1:8" ht="35.25" customHeight="1">
      <c r="A37" s="127"/>
      <c r="B37" s="53" t="s">
        <v>158</v>
      </c>
      <c r="C37" s="54"/>
      <c r="D37" s="16"/>
      <c r="E37" s="16"/>
      <c r="F37" s="101">
        <v>4750</v>
      </c>
      <c r="G37" s="11"/>
      <c r="H37" s="26"/>
    </row>
    <row r="38" spans="1:8" ht="15.75" customHeight="1">
      <c r="A38" s="127"/>
      <c r="B38" s="33" t="s">
        <v>159</v>
      </c>
      <c r="C38" s="54"/>
      <c r="D38" s="16">
        <v>20</v>
      </c>
      <c r="E38" s="16">
        <v>500</v>
      </c>
      <c r="F38" s="101">
        <v>10000</v>
      </c>
      <c r="G38" s="24"/>
      <c r="H38" s="27"/>
    </row>
    <row r="39" spans="1:8" ht="15.75" customHeight="1" thickBot="1">
      <c r="A39" s="128"/>
      <c r="B39" s="70" t="s">
        <v>43</v>
      </c>
      <c r="C39" s="71"/>
      <c r="D39" s="72"/>
      <c r="E39" s="72"/>
      <c r="F39" s="113">
        <f>SUM(F35:F38)</f>
        <v>26322</v>
      </c>
      <c r="G39" s="73"/>
      <c r="H39" s="26"/>
    </row>
    <row r="40" spans="1:8" ht="15.75" customHeight="1">
      <c r="A40" s="127">
        <v>290000</v>
      </c>
      <c r="B40" s="56" t="s">
        <v>160</v>
      </c>
      <c r="C40" s="57"/>
      <c r="D40" s="58"/>
      <c r="E40" s="58"/>
      <c r="F40" s="103"/>
      <c r="G40" s="19"/>
      <c r="H40" s="25"/>
    </row>
    <row r="41" spans="1:8" ht="30.75">
      <c r="A41" s="127"/>
      <c r="B41" s="53" t="s">
        <v>161</v>
      </c>
      <c r="C41" s="54"/>
      <c r="D41" s="55"/>
      <c r="E41" s="55"/>
      <c r="F41" s="104">
        <v>3000</v>
      </c>
      <c r="G41" s="20"/>
      <c r="H41" s="25"/>
    </row>
    <row r="42" spans="1:8" ht="15.75" customHeight="1">
      <c r="A42" s="127"/>
      <c r="B42" s="53" t="s">
        <v>162</v>
      </c>
      <c r="C42" s="54"/>
      <c r="D42" s="55"/>
      <c r="E42" s="48">
        <v>30000</v>
      </c>
      <c r="F42" s="104">
        <v>30000</v>
      </c>
      <c r="G42" s="20"/>
      <c r="H42" s="25"/>
    </row>
    <row r="43" spans="1:8" ht="15.75" customHeight="1" thickBot="1">
      <c r="A43" s="128"/>
      <c r="B43" s="74" t="s">
        <v>43</v>
      </c>
      <c r="C43" s="71"/>
      <c r="D43" s="72"/>
      <c r="E43" s="72"/>
      <c r="F43" s="113">
        <f>SUM(F41:F42)</f>
        <v>33000</v>
      </c>
      <c r="G43" s="45"/>
      <c r="H43" s="25"/>
    </row>
    <row r="44" spans="1:8" ht="31.5">
      <c r="A44" s="127">
        <v>310300</v>
      </c>
      <c r="B44" s="28" t="s">
        <v>163</v>
      </c>
      <c r="C44" s="29"/>
      <c r="D44" s="47"/>
      <c r="E44" s="47"/>
      <c r="F44" s="105"/>
      <c r="G44" s="32"/>
      <c r="H44" s="36"/>
    </row>
    <row r="45" spans="1:8" ht="15" customHeight="1">
      <c r="A45" s="127"/>
      <c r="B45" s="30" t="s">
        <v>164</v>
      </c>
      <c r="C45" s="31"/>
      <c r="D45" s="16">
        <v>3</v>
      </c>
      <c r="E45" s="16">
        <v>250</v>
      </c>
      <c r="F45" s="101">
        <f>D45*E45</f>
        <v>750</v>
      </c>
      <c r="G45" s="32"/>
      <c r="H45" s="36"/>
    </row>
    <row r="46" spans="1:8" ht="15" customHeight="1">
      <c r="A46" s="127"/>
      <c r="B46" s="30" t="s">
        <v>165</v>
      </c>
      <c r="C46" s="31"/>
      <c r="D46" s="16">
        <v>1</v>
      </c>
      <c r="E46" s="16">
        <v>300</v>
      </c>
      <c r="F46" s="101">
        <f aca="true" t="shared" si="1" ref="F46:F54">D46*E46</f>
        <v>300</v>
      </c>
      <c r="G46" s="32"/>
      <c r="H46" s="36"/>
    </row>
    <row r="47" spans="1:8" ht="15" customHeight="1">
      <c r="A47" s="127"/>
      <c r="B47" s="30" t="s">
        <v>166</v>
      </c>
      <c r="C47" s="31"/>
      <c r="D47" s="16">
        <v>3</v>
      </c>
      <c r="E47" s="16">
        <v>200</v>
      </c>
      <c r="F47" s="101">
        <f t="shared" si="1"/>
        <v>600</v>
      </c>
      <c r="G47" s="32"/>
      <c r="H47" s="36"/>
    </row>
    <row r="48" spans="1:8" ht="15" customHeight="1">
      <c r="A48" s="127"/>
      <c r="B48" s="30" t="s">
        <v>167</v>
      </c>
      <c r="C48" s="31"/>
      <c r="D48" s="16">
        <v>3</v>
      </c>
      <c r="E48" s="16">
        <v>200</v>
      </c>
      <c r="F48" s="101">
        <f t="shared" si="1"/>
        <v>600</v>
      </c>
      <c r="G48" s="32"/>
      <c r="H48" s="36"/>
    </row>
    <row r="49" spans="1:8" ht="15" customHeight="1">
      <c r="A49" s="127"/>
      <c r="B49" s="30" t="s">
        <v>168</v>
      </c>
      <c r="C49" s="31"/>
      <c r="D49" s="16">
        <v>3</v>
      </c>
      <c r="E49" s="16">
        <v>200</v>
      </c>
      <c r="F49" s="101">
        <f t="shared" si="1"/>
        <v>600</v>
      </c>
      <c r="G49" s="32"/>
      <c r="H49" s="36"/>
    </row>
    <row r="50" spans="1:8" ht="13.5" customHeight="1">
      <c r="A50" s="127"/>
      <c r="B50" s="30" t="s">
        <v>169</v>
      </c>
      <c r="C50" s="31"/>
      <c r="D50" s="16">
        <v>2</v>
      </c>
      <c r="E50" s="16">
        <v>200</v>
      </c>
      <c r="F50" s="101">
        <f t="shared" si="1"/>
        <v>400</v>
      </c>
      <c r="G50" s="32"/>
      <c r="H50" s="36"/>
    </row>
    <row r="51" spans="1:8" ht="15" customHeight="1">
      <c r="A51" s="127"/>
      <c r="B51" s="30" t="s">
        <v>170</v>
      </c>
      <c r="C51" s="31"/>
      <c r="D51" s="16">
        <v>4</v>
      </c>
      <c r="E51" s="16">
        <v>200</v>
      </c>
      <c r="F51" s="101">
        <f t="shared" si="1"/>
        <v>800</v>
      </c>
      <c r="G51" s="32"/>
      <c r="H51" s="36"/>
    </row>
    <row r="52" spans="1:8" ht="15" customHeight="1">
      <c r="A52" s="127"/>
      <c r="B52" s="30" t="s">
        <v>171</v>
      </c>
      <c r="C52" s="31"/>
      <c r="D52" s="16">
        <v>1</v>
      </c>
      <c r="E52" s="16">
        <v>200</v>
      </c>
      <c r="F52" s="101">
        <f t="shared" si="1"/>
        <v>200</v>
      </c>
      <c r="G52" s="32"/>
      <c r="H52" s="36"/>
    </row>
    <row r="53" spans="1:8" ht="15" customHeight="1">
      <c r="A53" s="127"/>
      <c r="B53" s="30" t="s">
        <v>172</v>
      </c>
      <c r="C53" s="31"/>
      <c r="D53" s="16">
        <v>5</v>
      </c>
      <c r="E53" s="16">
        <v>200</v>
      </c>
      <c r="F53" s="101">
        <f t="shared" si="1"/>
        <v>1000</v>
      </c>
      <c r="G53" s="32"/>
      <c r="H53" s="36"/>
    </row>
    <row r="54" spans="1:8" ht="15" customHeight="1">
      <c r="A54" s="127"/>
      <c r="B54" s="33" t="s">
        <v>173</v>
      </c>
      <c r="C54" s="34"/>
      <c r="D54" s="48">
        <v>19</v>
      </c>
      <c r="E54" s="48">
        <v>250</v>
      </c>
      <c r="F54" s="101">
        <f t="shared" si="1"/>
        <v>4750</v>
      </c>
      <c r="G54" s="32"/>
      <c r="H54" s="37"/>
    </row>
    <row r="55" spans="1:8" ht="15.75" customHeight="1" thickBot="1">
      <c r="A55" s="128"/>
      <c r="B55" s="75" t="s">
        <v>43</v>
      </c>
      <c r="C55" s="21"/>
      <c r="D55" s="46"/>
      <c r="E55" s="46"/>
      <c r="F55" s="112">
        <f>SUM(F45:F54)</f>
        <v>10000</v>
      </c>
      <c r="G55" s="45"/>
      <c r="H55" s="38"/>
    </row>
    <row r="56" spans="1:8" ht="15.75" customHeight="1">
      <c r="A56" s="127">
        <v>340500</v>
      </c>
      <c r="B56" s="40" t="s">
        <v>53</v>
      </c>
      <c r="C56" s="18"/>
      <c r="D56" s="49"/>
      <c r="E56" s="49"/>
      <c r="F56" s="106"/>
      <c r="G56" s="41"/>
      <c r="H56" s="39"/>
    </row>
    <row r="57" spans="1:7" ht="15" customHeight="1">
      <c r="A57" s="127"/>
      <c r="B57" s="42" t="s">
        <v>90</v>
      </c>
      <c r="C57" s="43"/>
      <c r="D57" s="50"/>
      <c r="E57" s="50"/>
      <c r="F57" s="107"/>
      <c r="G57" s="19"/>
    </row>
    <row r="58" spans="1:7" ht="15.75" customHeight="1">
      <c r="A58" s="127"/>
      <c r="B58" s="7" t="s">
        <v>174</v>
      </c>
      <c r="C58" s="44" t="s">
        <v>82</v>
      </c>
      <c r="D58" s="51">
        <v>24</v>
      </c>
      <c r="E58" s="51">
        <v>1015</v>
      </c>
      <c r="F58" s="108">
        <v>24360</v>
      </c>
      <c r="G58" s="12"/>
    </row>
    <row r="59" spans="1:7" ht="15.75" customHeight="1">
      <c r="A59" s="127"/>
      <c r="B59" s="42" t="s">
        <v>175</v>
      </c>
      <c r="C59" s="44" t="s">
        <v>82</v>
      </c>
      <c r="D59" s="51">
        <v>9</v>
      </c>
      <c r="E59" s="51">
        <v>1015</v>
      </c>
      <c r="F59" s="108">
        <f>D59*E59</f>
        <v>9135</v>
      </c>
      <c r="G59" s="12"/>
    </row>
    <row r="60" spans="1:7" ht="15.75" customHeight="1">
      <c r="A60" s="127"/>
      <c r="B60" s="42" t="s">
        <v>176</v>
      </c>
      <c r="C60" s="44" t="s">
        <v>82</v>
      </c>
      <c r="D60" s="51">
        <v>6</v>
      </c>
      <c r="E60" s="51">
        <v>1015</v>
      </c>
      <c r="F60" s="108">
        <v>6090</v>
      </c>
      <c r="G60" s="12"/>
    </row>
    <row r="61" spans="1:7" ht="15.75" customHeight="1" thickBot="1">
      <c r="A61" s="128"/>
      <c r="B61" s="75" t="s">
        <v>43</v>
      </c>
      <c r="C61" s="21"/>
      <c r="D61" s="52"/>
      <c r="E61" s="46"/>
      <c r="F61" s="112">
        <f>SUM(F58:F60)</f>
        <v>39585</v>
      </c>
      <c r="G61" s="45"/>
    </row>
    <row r="62" spans="1:8" ht="15.75">
      <c r="A62" s="129">
        <v>340100</v>
      </c>
      <c r="B62" s="76" t="s">
        <v>177</v>
      </c>
      <c r="C62" s="77"/>
      <c r="D62" s="96"/>
      <c r="E62" s="97"/>
      <c r="F62" s="109"/>
      <c r="G62" s="90"/>
      <c r="H62" s="37"/>
    </row>
    <row r="63" spans="1:8" ht="15.75">
      <c r="A63" s="130"/>
      <c r="B63" s="78" t="s">
        <v>178</v>
      </c>
      <c r="C63" s="79"/>
      <c r="D63" s="48"/>
      <c r="E63" s="48"/>
      <c r="F63" s="104"/>
      <c r="G63" s="35"/>
      <c r="H63" s="37"/>
    </row>
    <row r="64" spans="1:8" ht="15">
      <c r="A64" s="130"/>
      <c r="B64" s="81" t="s">
        <v>234</v>
      </c>
      <c r="C64" s="121" t="s">
        <v>26</v>
      </c>
      <c r="D64" s="48">
        <v>1</v>
      </c>
      <c r="E64" s="48">
        <v>35740</v>
      </c>
      <c r="F64" s="48">
        <v>35740</v>
      </c>
      <c r="H64" s="115"/>
    </row>
    <row r="65" spans="1:8" ht="15">
      <c r="A65" s="130"/>
      <c r="B65" s="81" t="s">
        <v>179</v>
      </c>
      <c r="C65" s="82" t="s">
        <v>26</v>
      </c>
      <c r="D65" s="16">
        <v>6</v>
      </c>
      <c r="E65" s="16">
        <v>150</v>
      </c>
      <c r="F65" s="101">
        <f aca="true" t="shared" si="2" ref="F65:F72">D65*E65</f>
        <v>900</v>
      </c>
      <c r="G65" s="32"/>
      <c r="H65" s="116"/>
    </row>
    <row r="66" spans="1:8" ht="15">
      <c r="A66" s="130"/>
      <c r="B66" s="81" t="s">
        <v>180</v>
      </c>
      <c r="C66" s="82" t="s">
        <v>26</v>
      </c>
      <c r="D66" s="16">
        <v>6</v>
      </c>
      <c r="E66" s="16">
        <v>150</v>
      </c>
      <c r="F66" s="101">
        <f t="shared" si="2"/>
        <v>900</v>
      </c>
      <c r="G66" s="32"/>
      <c r="H66" s="116"/>
    </row>
    <row r="67" spans="1:8" ht="15">
      <c r="A67" s="130"/>
      <c r="B67" s="81" t="s">
        <v>181</v>
      </c>
      <c r="C67" s="82" t="s">
        <v>112</v>
      </c>
      <c r="D67" s="98">
        <v>2</v>
      </c>
      <c r="E67" s="98">
        <v>900</v>
      </c>
      <c r="F67" s="101">
        <f t="shared" si="2"/>
        <v>1800</v>
      </c>
      <c r="G67" s="32"/>
      <c r="H67" s="116"/>
    </row>
    <row r="68" spans="1:8" ht="15">
      <c r="A68" s="130"/>
      <c r="B68" s="81" t="s">
        <v>182</v>
      </c>
      <c r="C68" s="82" t="s">
        <v>183</v>
      </c>
      <c r="D68" s="98">
        <v>1</v>
      </c>
      <c r="E68" s="98">
        <v>300</v>
      </c>
      <c r="F68" s="101">
        <f t="shared" si="2"/>
        <v>300</v>
      </c>
      <c r="G68" s="32"/>
      <c r="H68" s="116"/>
    </row>
    <row r="69" spans="1:8" ht="15">
      <c r="A69" s="130"/>
      <c r="B69" s="81" t="s">
        <v>184</v>
      </c>
      <c r="C69" s="82" t="s">
        <v>26</v>
      </c>
      <c r="D69" s="98">
        <v>5</v>
      </c>
      <c r="E69" s="98">
        <v>70</v>
      </c>
      <c r="F69" s="101">
        <f t="shared" si="2"/>
        <v>350</v>
      </c>
      <c r="G69" s="32"/>
      <c r="H69" s="116"/>
    </row>
    <row r="70" spans="1:8" ht="15">
      <c r="A70" s="130"/>
      <c r="B70" s="81" t="s">
        <v>185</v>
      </c>
      <c r="C70" s="82" t="s">
        <v>26</v>
      </c>
      <c r="D70" s="98">
        <v>5</v>
      </c>
      <c r="E70" s="98">
        <v>100</v>
      </c>
      <c r="F70" s="101">
        <f t="shared" si="2"/>
        <v>500</v>
      </c>
      <c r="G70" s="32"/>
      <c r="H70" s="116"/>
    </row>
    <row r="71" spans="1:8" ht="15">
      <c r="A71" s="130"/>
      <c r="B71" s="81" t="s">
        <v>186</v>
      </c>
      <c r="C71" s="82" t="s">
        <v>26</v>
      </c>
      <c r="D71" s="98">
        <v>1</v>
      </c>
      <c r="E71" s="98">
        <v>2700</v>
      </c>
      <c r="F71" s="101">
        <f t="shared" si="2"/>
        <v>2700</v>
      </c>
      <c r="G71" s="32"/>
      <c r="H71" s="116"/>
    </row>
    <row r="72" spans="1:8" ht="15">
      <c r="A72" s="130"/>
      <c r="B72" s="81" t="s">
        <v>187</v>
      </c>
      <c r="C72" s="82" t="s">
        <v>26</v>
      </c>
      <c r="D72" s="16">
        <v>5</v>
      </c>
      <c r="E72" s="16">
        <v>150</v>
      </c>
      <c r="F72" s="101">
        <f t="shared" si="2"/>
        <v>750</v>
      </c>
      <c r="G72" s="32"/>
      <c r="H72" s="116"/>
    </row>
    <row r="73" spans="1:8" ht="16.5" thickBot="1">
      <c r="A73" s="130"/>
      <c r="B73" s="91" t="s">
        <v>43</v>
      </c>
      <c r="C73" s="71"/>
      <c r="D73" s="99"/>
      <c r="E73" s="72"/>
      <c r="F73" s="113">
        <v>43940</v>
      </c>
      <c r="G73" s="92"/>
      <c r="H73" s="37"/>
    </row>
    <row r="74" spans="1:8" ht="15.75">
      <c r="A74" s="130"/>
      <c r="B74" s="78" t="s">
        <v>188</v>
      </c>
      <c r="C74" s="83"/>
      <c r="D74" s="48"/>
      <c r="E74" s="48"/>
      <c r="F74" s="104"/>
      <c r="G74" s="89"/>
      <c r="H74" s="37"/>
    </row>
    <row r="75" spans="1:8" ht="15">
      <c r="A75" s="130"/>
      <c r="B75" s="81" t="s">
        <v>189</v>
      </c>
      <c r="C75" s="9" t="s">
        <v>59</v>
      </c>
      <c r="D75" s="48">
        <v>200</v>
      </c>
      <c r="E75" s="48">
        <v>125</v>
      </c>
      <c r="F75" s="104">
        <f>(D75*E75)-25000</f>
        <v>0</v>
      </c>
      <c r="G75" s="35"/>
      <c r="H75" s="115"/>
    </row>
    <row r="76" spans="1:8" ht="15">
      <c r="A76" s="130"/>
      <c r="B76" s="81" t="s">
        <v>190</v>
      </c>
      <c r="C76" s="9" t="s">
        <v>191</v>
      </c>
      <c r="D76" s="48">
        <v>10</v>
      </c>
      <c r="E76" s="48">
        <v>2500</v>
      </c>
      <c r="F76" s="104">
        <f>D76*E76</f>
        <v>25000</v>
      </c>
      <c r="G76" s="35"/>
      <c r="H76" s="115"/>
    </row>
    <row r="77" spans="1:8" ht="15">
      <c r="A77" s="130"/>
      <c r="B77" s="81" t="s">
        <v>192</v>
      </c>
      <c r="C77" s="9" t="s">
        <v>193</v>
      </c>
      <c r="D77" s="48">
        <v>10</v>
      </c>
      <c r="E77" s="48">
        <v>280</v>
      </c>
      <c r="F77" s="104">
        <f>D77*E77</f>
        <v>2800</v>
      </c>
      <c r="G77" s="35"/>
      <c r="H77" s="115"/>
    </row>
    <row r="78" spans="1:8" ht="15">
      <c r="A78" s="130"/>
      <c r="B78" s="81" t="s">
        <v>194</v>
      </c>
      <c r="C78" s="9" t="s">
        <v>59</v>
      </c>
      <c r="D78" s="48">
        <v>100</v>
      </c>
      <c r="E78" s="48">
        <v>30</v>
      </c>
      <c r="F78" s="104">
        <f>(D78*E78)-3000</f>
        <v>0</v>
      </c>
      <c r="G78" s="35"/>
      <c r="H78" s="115"/>
    </row>
    <row r="79" spans="1:8" ht="15">
      <c r="A79" s="130"/>
      <c r="B79" s="81" t="s">
        <v>195</v>
      </c>
      <c r="C79" s="9" t="s">
        <v>196</v>
      </c>
      <c r="D79" s="48">
        <v>25</v>
      </c>
      <c r="E79" s="48">
        <v>120</v>
      </c>
      <c r="F79" s="104">
        <f>D79*E79</f>
        <v>3000</v>
      </c>
      <c r="G79" s="35"/>
      <c r="H79" s="115"/>
    </row>
    <row r="80" spans="1:8" ht="15">
      <c r="A80" s="130"/>
      <c r="B80" s="81" t="s">
        <v>197</v>
      </c>
      <c r="C80" s="9" t="s">
        <v>59</v>
      </c>
      <c r="D80" s="48">
        <v>200</v>
      </c>
      <c r="E80" s="48">
        <v>130</v>
      </c>
      <c r="F80" s="104">
        <f>(D80*E80)-26000</f>
        <v>0</v>
      </c>
      <c r="G80" s="35"/>
      <c r="H80" s="115"/>
    </row>
    <row r="81" spans="1:8" ht="15">
      <c r="A81" s="130"/>
      <c r="B81" s="81" t="s">
        <v>198</v>
      </c>
      <c r="C81" s="9" t="s">
        <v>191</v>
      </c>
      <c r="D81" s="48">
        <v>10</v>
      </c>
      <c r="E81" s="48">
        <v>2600</v>
      </c>
      <c r="F81" s="104">
        <f>D81*E81</f>
        <v>26000</v>
      </c>
      <c r="G81" s="35"/>
      <c r="H81" s="115"/>
    </row>
    <row r="82" spans="1:8" ht="15">
      <c r="A82" s="130"/>
      <c r="B82" s="81" t="s">
        <v>199</v>
      </c>
      <c r="C82" s="9" t="s">
        <v>26</v>
      </c>
      <c r="D82" s="48">
        <v>10</v>
      </c>
      <c r="E82" s="48">
        <v>40</v>
      </c>
      <c r="F82" s="104">
        <f>(D82*E82)-400</f>
        <v>0</v>
      </c>
      <c r="G82" s="35"/>
      <c r="H82" s="115"/>
    </row>
    <row r="83" spans="1:8" ht="15">
      <c r="A83" s="130"/>
      <c r="B83" s="81" t="s">
        <v>200</v>
      </c>
      <c r="C83" s="9" t="s">
        <v>201</v>
      </c>
      <c r="D83" s="48">
        <v>5</v>
      </c>
      <c r="E83" s="48">
        <v>80</v>
      </c>
      <c r="F83" s="104">
        <f>D83*E83</f>
        <v>400</v>
      </c>
      <c r="G83" s="35"/>
      <c r="H83" s="115"/>
    </row>
    <row r="84" spans="1:8" ht="15">
      <c r="A84" s="130"/>
      <c r="B84" s="81" t="s">
        <v>202</v>
      </c>
      <c r="C84" s="9" t="s">
        <v>203</v>
      </c>
      <c r="D84" s="48">
        <v>20</v>
      </c>
      <c r="E84" s="48">
        <v>300</v>
      </c>
      <c r="F84" s="104">
        <f>(D84*E84)-6000</f>
        <v>0</v>
      </c>
      <c r="G84" s="35"/>
      <c r="H84" s="115"/>
    </row>
    <row r="85" spans="1:8" ht="15">
      <c r="A85" s="130"/>
      <c r="B85" s="81" t="s">
        <v>204</v>
      </c>
      <c r="C85" s="9" t="s">
        <v>26</v>
      </c>
      <c r="D85" s="48">
        <v>17</v>
      </c>
      <c r="E85" s="119">
        <f>F85/D85</f>
        <v>352.94117647058823</v>
      </c>
      <c r="F85" s="104">
        <v>6000</v>
      </c>
      <c r="G85" s="35"/>
      <c r="H85" s="115"/>
    </row>
    <row r="86" spans="1:8" ht="15">
      <c r="A86" s="130"/>
      <c r="B86" s="81" t="s">
        <v>205</v>
      </c>
      <c r="C86" s="9" t="s">
        <v>59</v>
      </c>
      <c r="D86" s="48">
        <v>10</v>
      </c>
      <c r="E86" s="48">
        <v>130</v>
      </c>
      <c r="F86" s="104">
        <f>(D86*E86)-1300</f>
        <v>0</v>
      </c>
      <c r="G86" s="35"/>
      <c r="H86" s="115"/>
    </row>
    <row r="87" spans="1:8" ht="15">
      <c r="A87" s="130"/>
      <c r="B87" s="81" t="s">
        <v>206</v>
      </c>
      <c r="C87" s="9" t="s">
        <v>26</v>
      </c>
      <c r="D87" s="48">
        <v>4</v>
      </c>
      <c r="E87" s="48">
        <v>325</v>
      </c>
      <c r="F87" s="104">
        <f>D87*E87</f>
        <v>1300</v>
      </c>
      <c r="G87" s="35"/>
      <c r="H87" s="115"/>
    </row>
    <row r="88" spans="1:8" ht="15">
      <c r="A88" s="130"/>
      <c r="B88" s="81" t="s">
        <v>207</v>
      </c>
      <c r="C88" s="9" t="s">
        <v>59</v>
      </c>
      <c r="D88" s="48">
        <v>10</v>
      </c>
      <c r="E88" s="48">
        <v>130</v>
      </c>
      <c r="F88" s="104">
        <f>(D88*E88)-1300</f>
        <v>0</v>
      </c>
      <c r="G88" s="35"/>
      <c r="H88" s="115"/>
    </row>
    <row r="89" spans="1:8" ht="15">
      <c r="A89" s="130"/>
      <c r="B89" s="81" t="s">
        <v>208</v>
      </c>
      <c r="C89" s="9" t="s">
        <v>26</v>
      </c>
      <c r="D89" s="48">
        <v>4</v>
      </c>
      <c r="E89" s="48">
        <v>325</v>
      </c>
      <c r="F89" s="104">
        <f>D89*E89</f>
        <v>1300</v>
      </c>
      <c r="G89" s="35"/>
      <c r="H89" s="115"/>
    </row>
    <row r="90" spans="1:8" ht="15">
      <c r="A90" s="130"/>
      <c r="B90" s="81" t="s">
        <v>209</v>
      </c>
      <c r="C90" s="9" t="s">
        <v>59</v>
      </c>
      <c r="D90" s="48">
        <v>10</v>
      </c>
      <c r="E90" s="48">
        <v>130</v>
      </c>
      <c r="F90" s="104">
        <f>(D90*E90)-1300</f>
        <v>0</v>
      </c>
      <c r="G90" s="35"/>
      <c r="H90" s="115"/>
    </row>
    <row r="91" spans="1:8" ht="15">
      <c r="A91" s="130"/>
      <c r="B91" s="81" t="s">
        <v>208</v>
      </c>
      <c r="C91" s="9" t="s">
        <v>26</v>
      </c>
      <c r="D91" s="48">
        <v>4</v>
      </c>
      <c r="E91" s="48">
        <v>325</v>
      </c>
      <c r="F91" s="104">
        <f>D91*E91</f>
        <v>1300</v>
      </c>
      <c r="G91" s="80"/>
      <c r="H91" s="115"/>
    </row>
    <row r="92" spans="1:8" ht="16.5" thickBot="1">
      <c r="A92" s="130"/>
      <c r="B92" s="93" t="s">
        <v>43</v>
      </c>
      <c r="C92" s="71"/>
      <c r="D92" s="99"/>
      <c r="E92" s="99"/>
      <c r="F92" s="114">
        <f>SUM(F75:F91)</f>
        <v>67100</v>
      </c>
      <c r="G92" s="94"/>
      <c r="H92" s="37"/>
    </row>
    <row r="93" spans="1:8" ht="15.75">
      <c r="A93" s="130"/>
      <c r="B93" s="78" t="s">
        <v>210</v>
      </c>
      <c r="C93" s="83"/>
      <c r="D93" s="48"/>
      <c r="E93" s="48"/>
      <c r="F93" s="104"/>
      <c r="G93" s="89"/>
      <c r="H93" s="37"/>
    </row>
    <row r="94" spans="1:8" ht="15">
      <c r="A94" s="130"/>
      <c r="B94" s="120" t="s">
        <v>211</v>
      </c>
      <c r="C94" s="34" t="s">
        <v>26</v>
      </c>
      <c r="D94" s="48">
        <v>30</v>
      </c>
      <c r="E94" s="48">
        <v>60</v>
      </c>
      <c r="F94" s="104">
        <f aca="true" t="shared" si="3" ref="F94:F99">D94*E94</f>
        <v>1800</v>
      </c>
      <c r="G94" s="80"/>
      <c r="H94" s="115"/>
    </row>
    <row r="95" spans="1:8" ht="15">
      <c r="A95" s="130"/>
      <c r="B95" s="120" t="s">
        <v>211</v>
      </c>
      <c r="C95" s="34" t="s">
        <v>26</v>
      </c>
      <c r="D95" s="48">
        <v>50</v>
      </c>
      <c r="E95" s="48">
        <v>120</v>
      </c>
      <c r="F95" s="104">
        <f t="shared" si="3"/>
        <v>6000</v>
      </c>
      <c r="G95" s="80"/>
      <c r="H95" s="115"/>
    </row>
    <row r="96" spans="1:8" ht="15">
      <c r="A96" s="130"/>
      <c r="B96" s="120" t="s">
        <v>212</v>
      </c>
      <c r="C96" s="34" t="s">
        <v>26</v>
      </c>
      <c r="D96" s="48">
        <v>10</v>
      </c>
      <c r="E96" s="48">
        <v>55</v>
      </c>
      <c r="F96" s="104">
        <f t="shared" si="3"/>
        <v>550</v>
      </c>
      <c r="G96" s="80"/>
      <c r="H96" s="115"/>
    </row>
    <row r="97" spans="1:8" ht="15">
      <c r="A97" s="130"/>
      <c r="B97" s="120" t="s">
        <v>213</v>
      </c>
      <c r="C97" s="34" t="s">
        <v>26</v>
      </c>
      <c r="D97" s="48">
        <v>5</v>
      </c>
      <c r="E97" s="48">
        <v>180</v>
      </c>
      <c r="F97" s="104">
        <f t="shared" si="3"/>
        <v>900</v>
      </c>
      <c r="G97" s="80"/>
      <c r="H97" s="115"/>
    </row>
    <row r="98" spans="1:8" ht="15">
      <c r="A98" s="130"/>
      <c r="B98" s="120" t="s">
        <v>214</v>
      </c>
      <c r="C98" s="34" t="s">
        <v>26</v>
      </c>
      <c r="D98" s="48">
        <v>10</v>
      </c>
      <c r="E98" s="48">
        <v>65</v>
      </c>
      <c r="F98" s="104">
        <f t="shared" si="3"/>
        <v>650</v>
      </c>
      <c r="G98" s="80"/>
      <c r="H98" s="115"/>
    </row>
    <row r="99" spans="1:8" ht="15">
      <c r="A99" s="130"/>
      <c r="B99" s="120" t="s">
        <v>215</v>
      </c>
      <c r="C99" s="34" t="s">
        <v>26</v>
      </c>
      <c r="D99" s="48">
        <v>30</v>
      </c>
      <c r="E99" s="48">
        <v>105</v>
      </c>
      <c r="F99" s="104">
        <f t="shared" si="3"/>
        <v>3150</v>
      </c>
      <c r="G99" s="80"/>
      <c r="H99" s="115"/>
    </row>
    <row r="100" spans="1:8" ht="16.5" thickBot="1">
      <c r="A100" s="130"/>
      <c r="B100" s="93" t="s">
        <v>43</v>
      </c>
      <c r="C100" s="95"/>
      <c r="D100" s="72"/>
      <c r="E100" s="72"/>
      <c r="F100" s="113">
        <f>F94+F95+F96+F97+F98+F99</f>
        <v>13050</v>
      </c>
      <c r="G100" s="92"/>
      <c r="H100" s="37"/>
    </row>
    <row r="101" spans="1:8" ht="15.75">
      <c r="A101" s="130"/>
      <c r="B101" s="78" t="s">
        <v>216</v>
      </c>
      <c r="C101" s="79"/>
      <c r="D101" s="55"/>
      <c r="E101" s="55"/>
      <c r="F101" s="110"/>
      <c r="G101" s="90"/>
      <c r="H101" s="37"/>
    </row>
    <row r="102" spans="1:8" ht="15">
      <c r="A102" s="130"/>
      <c r="B102" s="81" t="s">
        <v>217</v>
      </c>
      <c r="C102" s="9" t="s">
        <v>26</v>
      </c>
      <c r="D102" s="48">
        <v>70</v>
      </c>
      <c r="E102" s="48">
        <v>40</v>
      </c>
      <c r="F102" s="104">
        <f>D102*E102</f>
        <v>2800</v>
      </c>
      <c r="G102" s="35"/>
      <c r="H102" s="37"/>
    </row>
    <row r="103" spans="1:8" ht="15">
      <c r="A103" s="130"/>
      <c r="B103" s="81" t="s">
        <v>218</v>
      </c>
      <c r="C103" s="9" t="s">
        <v>91</v>
      </c>
      <c r="D103" s="48">
        <v>30</v>
      </c>
      <c r="E103" s="48">
        <v>32</v>
      </c>
      <c r="F103" s="104">
        <f>D103*E103</f>
        <v>960</v>
      </c>
      <c r="G103" s="35"/>
      <c r="H103" s="37"/>
    </row>
    <row r="104" spans="1:8" ht="15">
      <c r="A104" s="130"/>
      <c r="B104" s="53" t="s">
        <v>229</v>
      </c>
      <c r="C104" s="9" t="s">
        <v>26</v>
      </c>
      <c r="D104" s="48">
        <v>3</v>
      </c>
      <c r="E104" s="48">
        <v>538.6</v>
      </c>
      <c r="F104" s="104">
        <f>D104*E104</f>
        <v>1615.8000000000002</v>
      </c>
      <c r="G104" s="131"/>
      <c r="H104" s="37"/>
    </row>
    <row r="105" spans="1:8" ht="15">
      <c r="A105" s="130"/>
      <c r="B105" s="81" t="s">
        <v>230</v>
      </c>
      <c r="C105" s="34" t="s">
        <v>26</v>
      </c>
      <c r="D105" s="48">
        <v>100</v>
      </c>
      <c r="E105" s="48">
        <v>12</v>
      </c>
      <c r="F105" s="104">
        <f>D105*E105</f>
        <v>1200</v>
      </c>
      <c r="G105" s="131"/>
      <c r="H105" s="37"/>
    </row>
    <row r="106" spans="1:8" ht="15">
      <c r="A106" s="130"/>
      <c r="B106" s="81" t="s">
        <v>231</v>
      </c>
      <c r="C106" s="34" t="s">
        <v>183</v>
      </c>
      <c r="D106" s="48">
        <v>30</v>
      </c>
      <c r="E106" s="48">
        <v>55</v>
      </c>
      <c r="F106" s="104">
        <f>D106*E106</f>
        <v>1650</v>
      </c>
      <c r="G106" s="131"/>
      <c r="H106" s="37"/>
    </row>
    <row r="107" spans="1:8" ht="15">
      <c r="A107" s="130"/>
      <c r="B107" s="81" t="s">
        <v>232</v>
      </c>
      <c r="C107" s="34" t="s">
        <v>26</v>
      </c>
      <c r="D107" s="48">
        <v>30</v>
      </c>
      <c r="E107" s="48">
        <v>45</v>
      </c>
      <c r="F107" s="104">
        <f>D107*E107</f>
        <v>1350</v>
      </c>
      <c r="G107" s="131"/>
      <c r="H107" s="37"/>
    </row>
    <row r="108" spans="1:8" ht="15">
      <c r="A108" s="130"/>
      <c r="B108" s="2" t="s">
        <v>101</v>
      </c>
      <c r="C108" s="2" t="s">
        <v>26</v>
      </c>
      <c r="D108" s="2">
        <v>20</v>
      </c>
      <c r="E108" s="2">
        <v>65</v>
      </c>
      <c r="F108" s="2">
        <f>D108*E108</f>
        <v>1300</v>
      </c>
      <c r="G108" s="131"/>
      <c r="H108" s="37"/>
    </row>
    <row r="109" spans="1:8" ht="15">
      <c r="A109" s="130"/>
      <c r="B109" s="2" t="s">
        <v>103</v>
      </c>
      <c r="C109" s="2" t="s">
        <v>26</v>
      </c>
      <c r="D109" s="2">
        <v>30</v>
      </c>
      <c r="E109" s="2">
        <v>35</v>
      </c>
      <c r="F109" s="2">
        <f>D109*E109</f>
        <v>1050</v>
      </c>
      <c r="G109" s="131"/>
      <c r="H109" s="37"/>
    </row>
    <row r="110" spans="1:8" ht="15">
      <c r="A110" s="130"/>
      <c r="B110" s="2" t="s">
        <v>102</v>
      </c>
      <c r="C110" s="2" t="s">
        <v>26</v>
      </c>
      <c r="D110" s="2">
        <v>30</v>
      </c>
      <c r="E110" s="2">
        <v>55</v>
      </c>
      <c r="F110" s="2">
        <f>D110*E110</f>
        <v>1650</v>
      </c>
      <c r="G110" s="131"/>
      <c r="H110" s="37"/>
    </row>
    <row r="111" spans="1:8" ht="16.5" thickBot="1">
      <c r="A111" s="130"/>
      <c r="B111" s="93" t="s">
        <v>43</v>
      </c>
      <c r="C111" s="95"/>
      <c r="D111" s="72"/>
      <c r="E111" s="72"/>
      <c r="F111" s="113">
        <f>SUM(F102:F103)</f>
        <v>3760</v>
      </c>
      <c r="G111" s="92"/>
      <c r="H111" s="37"/>
    </row>
    <row r="112" spans="1:8" ht="15.75">
      <c r="A112" s="130"/>
      <c r="B112" s="78" t="s">
        <v>219</v>
      </c>
      <c r="C112" s="83"/>
      <c r="D112" s="48"/>
      <c r="E112" s="48"/>
      <c r="F112" s="104"/>
      <c r="G112" s="89"/>
      <c r="H112" s="37"/>
    </row>
    <row r="113" spans="1:8" ht="15">
      <c r="A113" s="130"/>
      <c r="B113" s="84" t="s">
        <v>220</v>
      </c>
      <c r="C113" s="85" t="s">
        <v>26</v>
      </c>
      <c r="D113" s="100">
        <v>5</v>
      </c>
      <c r="E113" s="100">
        <v>120</v>
      </c>
      <c r="F113" s="111">
        <f>D113*E113</f>
        <v>600</v>
      </c>
      <c r="G113" s="86"/>
      <c r="H113" s="117"/>
    </row>
    <row r="114" spans="1:8" ht="15">
      <c r="A114" s="130"/>
      <c r="B114" s="84" t="s">
        <v>221</v>
      </c>
      <c r="C114" s="85" t="s">
        <v>26</v>
      </c>
      <c r="D114" s="100">
        <v>50</v>
      </c>
      <c r="E114" s="100">
        <v>45</v>
      </c>
      <c r="F114" s="111">
        <f aca="true" t="shared" si="4" ref="F114:F122">D114*E114</f>
        <v>2250</v>
      </c>
      <c r="G114" s="86"/>
      <c r="H114" s="117"/>
    </row>
    <row r="115" spans="1:8" ht="15">
      <c r="A115" s="130"/>
      <c r="B115" s="84" t="s">
        <v>222</v>
      </c>
      <c r="C115" s="85" t="s">
        <v>26</v>
      </c>
      <c r="D115" s="100">
        <v>30</v>
      </c>
      <c r="E115" s="100">
        <v>40</v>
      </c>
      <c r="F115" s="111">
        <f t="shared" si="4"/>
        <v>1200</v>
      </c>
      <c r="G115" s="86"/>
      <c r="H115" s="117"/>
    </row>
    <row r="116" spans="1:8" ht="15">
      <c r="A116" s="130"/>
      <c r="B116" s="84" t="s">
        <v>92</v>
      </c>
      <c r="C116" s="85" t="s">
        <v>26</v>
      </c>
      <c r="D116" s="100">
        <v>30</v>
      </c>
      <c r="E116" s="100">
        <v>45</v>
      </c>
      <c r="F116" s="111">
        <f t="shared" si="4"/>
        <v>1350</v>
      </c>
      <c r="G116" s="86"/>
      <c r="H116" s="117"/>
    </row>
    <row r="117" spans="1:8" ht="15">
      <c r="A117" s="130"/>
      <c r="B117" s="84" t="s">
        <v>223</v>
      </c>
      <c r="C117" s="85" t="s">
        <v>26</v>
      </c>
      <c r="D117" s="100">
        <v>1</v>
      </c>
      <c r="E117" s="100">
        <v>250</v>
      </c>
      <c r="F117" s="111">
        <f t="shared" si="4"/>
        <v>250</v>
      </c>
      <c r="G117" s="86"/>
      <c r="H117" s="117"/>
    </row>
    <row r="118" spans="1:8" ht="15">
      <c r="A118" s="130"/>
      <c r="B118" s="84" t="s">
        <v>224</v>
      </c>
      <c r="C118" s="85" t="s">
        <v>26</v>
      </c>
      <c r="D118" s="100">
        <v>30</v>
      </c>
      <c r="E118" s="100">
        <v>35</v>
      </c>
      <c r="F118" s="111">
        <f t="shared" si="4"/>
        <v>1050</v>
      </c>
      <c r="G118" s="86"/>
      <c r="H118" s="117"/>
    </row>
    <row r="119" spans="1:8" ht="15">
      <c r="A119" s="130"/>
      <c r="B119" s="84" t="s">
        <v>94</v>
      </c>
      <c r="C119" s="85" t="s">
        <v>26</v>
      </c>
      <c r="D119" s="100">
        <v>2</v>
      </c>
      <c r="E119" s="100">
        <v>475</v>
      </c>
      <c r="F119" s="111">
        <f t="shared" si="4"/>
        <v>950</v>
      </c>
      <c r="G119" s="86"/>
      <c r="H119" s="117"/>
    </row>
    <row r="120" spans="1:8" ht="15">
      <c r="A120" s="130"/>
      <c r="B120" s="2" t="s">
        <v>93</v>
      </c>
      <c r="C120" s="85" t="s">
        <v>26</v>
      </c>
      <c r="D120" s="132">
        <v>4</v>
      </c>
      <c r="E120" s="132">
        <v>200</v>
      </c>
      <c r="F120" s="133">
        <f t="shared" si="4"/>
        <v>800</v>
      </c>
      <c r="G120" s="134"/>
      <c r="H120" s="117"/>
    </row>
    <row r="121" spans="1:8" ht="15">
      <c r="A121" s="130"/>
      <c r="B121" s="2" t="s">
        <v>94</v>
      </c>
      <c r="C121" s="85" t="s">
        <v>26</v>
      </c>
      <c r="D121" s="132">
        <v>4</v>
      </c>
      <c r="E121" s="132">
        <v>245</v>
      </c>
      <c r="F121" s="133">
        <f t="shared" si="4"/>
        <v>980</v>
      </c>
      <c r="G121" s="134"/>
      <c r="H121" s="117"/>
    </row>
    <row r="122" spans="1:8" ht="15">
      <c r="A122" s="130"/>
      <c r="B122" s="2" t="s">
        <v>95</v>
      </c>
      <c r="C122" s="85" t="s">
        <v>26</v>
      </c>
      <c r="D122" s="132">
        <v>4</v>
      </c>
      <c r="E122" s="132">
        <v>320</v>
      </c>
      <c r="F122" s="133">
        <f t="shared" si="4"/>
        <v>1280</v>
      </c>
      <c r="G122" s="134"/>
      <c r="H122" s="117"/>
    </row>
    <row r="123" spans="1:8" ht="16.5" thickBot="1">
      <c r="A123" s="130"/>
      <c r="B123" s="93" t="s">
        <v>43</v>
      </c>
      <c r="C123" s="71"/>
      <c r="D123" s="72"/>
      <c r="E123" s="72"/>
      <c r="F123" s="113">
        <f>SUM(F113:F122)</f>
        <v>10710</v>
      </c>
      <c r="G123" s="92"/>
      <c r="H123" s="37"/>
    </row>
    <row r="124" spans="1:8" ht="15.75">
      <c r="A124" s="130"/>
      <c r="B124" s="78" t="s">
        <v>225</v>
      </c>
      <c r="C124" s="83"/>
      <c r="D124" s="48"/>
      <c r="E124" s="48"/>
      <c r="F124" s="104"/>
      <c r="G124" s="89"/>
      <c r="H124" s="37"/>
    </row>
    <row r="125" spans="1:8" ht="15">
      <c r="A125" s="130"/>
      <c r="B125" s="84" t="s">
        <v>226</v>
      </c>
      <c r="C125" s="85" t="s">
        <v>26</v>
      </c>
      <c r="D125" s="100">
        <v>1</v>
      </c>
      <c r="E125" s="100">
        <v>4000</v>
      </c>
      <c r="F125" s="111">
        <f>D125*E125</f>
        <v>4000</v>
      </c>
      <c r="G125" s="86"/>
      <c r="H125" s="117"/>
    </row>
    <row r="126" spans="1:8" ht="15">
      <c r="A126" s="130"/>
      <c r="B126" s="84" t="s">
        <v>227</v>
      </c>
      <c r="C126" s="85" t="s">
        <v>26</v>
      </c>
      <c r="D126" s="100">
        <v>1</v>
      </c>
      <c r="E126" s="100">
        <v>2500</v>
      </c>
      <c r="F126" s="111">
        <f>D126*E126</f>
        <v>2500</v>
      </c>
      <c r="G126" s="86"/>
      <c r="H126" s="117"/>
    </row>
    <row r="127" spans="1:8" ht="15">
      <c r="A127" s="130"/>
      <c r="B127" s="2" t="s">
        <v>136</v>
      </c>
      <c r="C127" s="2"/>
      <c r="D127" s="2">
        <v>6</v>
      </c>
      <c r="E127" s="2">
        <v>3000</v>
      </c>
      <c r="F127" s="2">
        <f>D127*E127</f>
        <v>18000</v>
      </c>
      <c r="G127" s="2"/>
      <c r="H127" s="117"/>
    </row>
    <row r="128" spans="1:8" ht="15">
      <c r="A128" s="130"/>
      <c r="B128" s="2" t="s">
        <v>96</v>
      </c>
      <c r="C128" s="2" t="s">
        <v>26</v>
      </c>
      <c r="D128" s="2">
        <v>2</v>
      </c>
      <c r="E128" s="2">
        <v>700</v>
      </c>
      <c r="F128" s="2">
        <f>D128*E128</f>
        <v>1400</v>
      </c>
      <c r="G128" s="2"/>
      <c r="H128" s="117"/>
    </row>
    <row r="129" spans="1:8" ht="15">
      <c r="A129" s="130"/>
      <c r="B129" s="2" t="s">
        <v>97</v>
      </c>
      <c r="C129" s="2" t="s">
        <v>26</v>
      </c>
      <c r="D129" s="2">
        <v>3</v>
      </c>
      <c r="E129" s="2">
        <v>300</v>
      </c>
      <c r="F129" s="2">
        <f>D129*E129</f>
        <v>900</v>
      </c>
      <c r="G129" s="2"/>
      <c r="H129" s="37"/>
    </row>
    <row r="130" spans="1:8" ht="15">
      <c r="A130" s="130"/>
      <c r="B130" s="2" t="s">
        <v>98</v>
      </c>
      <c r="C130" s="2" t="s">
        <v>26</v>
      </c>
      <c r="D130" s="2">
        <v>2</v>
      </c>
      <c r="E130" s="2">
        <v>150</v>
      </c>
      <c r="F130" s="2">
        <f>D130*E130</f>
        <v>300</v>
      </c>
      <c r="G130" s="2"/>
      <c r="H130" s="37"/>
    </row>
    <row r="131" spans="1:8" ht="15">
      <c r="A131" s="130"/>
      <c r="B131" s="2" t="s">
        <v>99</v>
      </c>
      <c r="C131" s="2" t="s">
        <v>26</v>
      </c>
      <c r="D131" s="2">
        <v>2</v>
      </c>
      <c r="E131" s="2">
        <v>100</v>
      </c>
      <c r="F131" s="2">
        <f>D131*E131</f>
        <v>200</v>
      </c>
      <c r="G131" s="2"/>
      <c r="H131" s="37"/>
    </row>
    <row r="132" spans="1:8" ht="15">
      <c r="A132" s="130"/>
      <c r="B132" s="2" t="s">
        <v>100</v>
      </c>
      <c r="C132" s="2" t="s">
        <v>26</v>
      </c>
      <c r="D132" s="2">
        <v>2</v>
      </c>
      <c r="E132" s="2">
        <v>80</v>
      </c>
      <c r="F132" s="2">
        <f>D132*E132</f>
        <v>160</v>
      </c>
      <c r="G132" s="2"/>
      <c r="H132" s="37"/>
    </row>
    <row r="133" spans="1:8" ht="15">
      <c r="A133" s="130"/>
      <c r="B133" s="9" t="s">
        <v>228</v>
      </c>
      <c r="C133" s="9" t="s">
        <v>26</v>
      </c>
      <c r="D133" s="48">
        <v>5</v>
      </c>
      <c r="E133" s="48">
        <v>370</v>
      </c>
      <c r="F133" s="104">
        <f>D133*E133</f>
        <v>1850</v>
      </c>
      <c r="G133" s="118"/>
      <c r="H133" s="115"/>
    </row>
    <row r="134" spans="1:8" ht="16.5" thickBot="1">
      <c r="A134" s="130"/>
      <c r="B134" s="93" t="s">
        <v>43</v>
      </c>
      <c r="C134" s="87"/>
      <c r="D134" s="99"/>
      <c r="E134" s="99"/>
      <c r="F134" s="113">
        <f>SUM(F125:F133)</f>
        <v>29310</v>
      </c>
      <c r="G134" s="88"/>
      <c r="H134" s="37"/>
    </row>
    <row r="135" spans="1:8" ht="16.5" thickBot="1">
      <c r="A135" s="130"/>
      <c r="B135" s="140"/>
      <c r="C135" s="141"/>
      <c r="D135" s="142"/>
      <c r="E135" s="142"/>
      <c r="F135" s="143"/>
      <c r="G135" s="144"/>
      <c r="H135" s="37"/>
    </row>
    <row r="136" spans="1:8" ht="16.5" thickBot="1">
      <c r="A136" s="130"/>
      <c r="B136" s="145" t="s">
        <v>233</v>
      </c>
      <c r="C136" s="146"/>
      <c r="D136" s="147"/>
      <c r="E136" s="147"/>
      <c r="F136" s="148">
        <f>SUM(F134+F123+F111+F100+F92+F73)</f>
        <v>167870</v>
      </c>
      <c r="G136" s="149"/>
      <c r="H136" s="37"/>
    </row>
    <row r="137" spans="1:8" ht="15.75">
      <c r="A137" s="139"/>
      <c r="B137" s="150"/>
      <c r="C137" s="151"/>
      <c r="D137" s="152"/>
      <c r="E137" s="152"/>
      <c r="F137" s="153"/>
      <c r="G137" s="154"/>
      <c r="H137" s="37"/>
    </row>
    <row r="138" spans="1:7" ht="16.5" thickBot="1">
      <c r="A138" s="39"/>
      <c r="B138" s="156" t="s">
        <v>235</v>
      </c>
      <c r="C138" s="66"/>
      <c r="D138" s="66"/>
      <c r="E138" s="66"/>
      <c r="F138" s="157">
        <f>SUM(F136+F61+F55+F43+F39+F33+F25+F20+F16+F11)</f>
        <v>890677</v>
      </c>
      <c r="G138" s="155"/>
    </row>
    <row r="139" spans="1:7" ht="15">
      <c r="A139" s="39"/>
      <c r="B139" s="135"/>
      <c r="C139" s="135"/>
      <c r="D139" s="135"/>
      <c r="E139" s="135"/>
      <c r="F139" s="138"/>
      <c r="G139" s="135"/>
    </row>
    <row r="140" spans="1:7" ht="15.75">
      <c r="A140" s="39"/>
      <c r="B140" s="186" t="s">
        <v>260</v>
      </c>
      <c r="C140" s="135"/>
      <c r="D140" s="135"/>
      <c r="E140" s="135"/>
      <c r="F140" s="138"/>
      <c r="G140" s="135"/>
    </row>
    <row r="141" spans="1:7" ht="15">
      <c r="A141" s="39"/>
      <c r="C141" s="135"/>
      <c r="D141" s="135"/>
      <c r="E141" s="135"/>
      <c r="F141" s="138"/>
      <c r="G141" s="135"/>
    </row>
    <row r="142" spans="1:7" ht="15">
      <c r="A142" s="39"/>
      <c r="B142" s="5" t="s">
        <v>261</v>
      </c>
      <c r="C142" s="135"/>
      <c r="D142" s="135"/>
      <c r="E142" s="135"/>
      <c r="F142" s="138"/>
      <c r="G142" s="135"/>
    </row>
    <row r="143" spans="1:7" ht="15">
      <c r="A143" s="39"/>
      <c r="B143" s="5" t="s">
        <v>262</v>
      </c>
      <c r="C143" s="135"/>
      <c r="D143" s="135"/>
      <c r="E143" s="135"/>
      <c r="F143" s="138"/>
      <c r="G143" s="135"/>
    </row>
    <row r="144" spans="1:7" ht="15">
      <c r="A144" s="39"/>
      <c r="B144" s="135"/>
      <c r="C144" s="135"/>
      <c r="D144" s="135"/>
      <c r="E144" s="135"/>
      <c r="F144" s="138"/>
      <c r="G144" s="135"/>
    </row>
    <row r="145" spans="1:7" ht="15">
      <c r="A145" s="39"/>
      <c r="B145" s="135"/>
      <c r="C145" s="135"/>
      <c r="D145" s="135"/>
      <c r="E145" s="135"/>
      <c r="F145" s="138"/>
      <c r="G145" s="135"/>
    </row>
    <row r="146" spans="1:7" ht="15">
      <c r="A146" s="39"/>
      <c r="B146" s="135"/>
      <c r="C146" s="135"/>
      <c r="D146" s="135"/>
      <c r="E146" s="135"/>
      <c r="F146" s="138"/>
      <c r="G146" s="135"/>
    </row>
    <row r="147" spans="1:7" ht="15">
      <c r="A147" s="39"/>
      <c r="B147" s="135"/>
      <c r="C147" s="135"/>
      <c r="D147" s="135"/>
      <c r="E147" s="135"/>
      <c r="F147" s="138"/>
      <c r="G147" s="135"/>
    </row>
    <row r="148" spans="1:7" ht="15">
      <c r="A148" s="39"/>
      <c r="B148" s="135"/>
      <c r="C148" s="135"/>
      <c r="D148" s="135"/>
      <c r="E148" s="135"/>
      <c r="F148" s="138"/>
      <c r="G148" s="135"/>
    </row>
    <row r="149" spans="1:7" ht="15.75">
      <c r="A149" s="39"/>
      <c r="B149" s="136"/>
      <c r="C149" s="136"/>
      <c r="D149" s="136"/>
      <c r="E149" s="136"/>
      <c r="F149" s="137"/>
      <c r="G149" s="135"/>
    </row>
    <row r="150" spans="1:7" ht="15">
      <c r="A150" s="39"/>
      <c r="B150" s="135"/>
      <c r="C150" s="135"/>
      <c r="D150" s="135"/>
      <c r="E150" s="135"/>
      <c r="F150" s="138"/>
      <c r="G150" s="135"/>
    </row>
    <row r="151" spans="1:7" ht="15">
      <c r="A151" s="39"/>
      <c r="B151" s="135"/>
      <c r="C151" s="135"/>
      <c r="D151" s="135"/>
      <c r="E151" s="135"/>
      <c r="F151" s="138"/>
      <c r="G151" s="135"/>
    </row>
    <row r="152" spans="1:7" ht="15">
      <c r="A152" s="39"/>
      <c r="B152" s="135"/>
      <c r="C152" s="135"/>
      <c r="D152" s="135"/>
      <c r="E152" s="135"/>
      <c r="F152" s="138"/>
      <c r="G152" s="135"/>
    </row>
    <row r="153" spans="1:7" ht="15">
      <c r="A153" s="39"/>
      <c r="B153" s="135"/>
      <c r="C153" s="135"/>
      <c r="D153" s="135"/>
      <c r="E153" s="135"/>
      <c r="F153" s="138"/>
      <c r="G153" s="135"/>
    </row>
    <row r="154" spans="1:7" ht="15">
      <c r="A154" s="39"/>
      <c r="B154" s="135"/>
      <c r="C154" s="135"/>
      <c r="D154" s="135"/>
      <c r="E154" s="135"/>
      <c r="F154" s="138"/>
      <c r="G154" s="135"/>
    </row>
    <row r="155" spans="1:7" ht="15">
      <c r="A155" s="39"/>
      <c r="B155" s="135"/>
      <c r="C155" s="135"/>
      <c r="D155" s="135"/>
      <c r="E155" s="135"/>
      <c r="F155" s="138"/>
      <c r="G155" s="135"/>
    </row>
    <row r="156" spans="1:7" ht="15">
      <c r="A156" s="39"/>
      <c r="B156" s="135"/>
      <c r="C156" s="135"/>
      <c r="D156" s="135"/>
      <c r="E156" s="135"/>
      <c r="F156" s="138"/>
      <c r="G156" s="135"/>
    </row>
    <row r="157" spans="1:7" ht="15">
      <c r="A157" s="39"/>
      <c r="B157" s="135"/>
      <c r="C157" s="135"/>
      <c r="D157" s="135"/>
      <c r="E157" s="135"/>
      <c r="F157" s="138"/>
      <c r="G157" s="135"/>
    </row>
    <row r="158" spans="1:7" ht="15">
      <c r="A158" s="39"/>
      <c r="B158" s="135"/>
      <c r="C158" s="135"/>
      <c r="D158" s="135"/>
      <c r="E158" s="135"/>
      <c r="F158" s="138"/>
      <c r="G158" s="135"/>
    </row>
    <row r="159" spans="1:7" ht="15">
      <c r="A159" s="39"/>
      <c r="B159" s="135"/>
      <c r="C159" s="135"/>
      <c r="D159" s="135"/>
      <c r="E159" s="135"/>
      <c r="F159" s="138"/>
      <c r="G159" s="135"/>
    </row>
    <row r="160" spans="1:7" ht="15.75">
      <c r="A160" s="39"/>
      <c r="B160" s="136"/>
      <c r="C160" s="136"/>
      <c r="D160" s="136"/>
      <c r="E160" s="136"/>
      <c r="F160" s="137"/>
      <c r="G160" s="135"/>
    </row>
    <row r="161" spans="1:7" ht="15">
      <c r="A161" s="39"/>
      <c r="B161" s="135"/>
      <c r="C161" s="135"/>
      <c r="D161" s="135"/>
      <c r="E161" s="135"/>
      <c r="F161" s="138"/>
      <c r="G161" s="135"/>
    </row>
    <row r="162" spans="1:7" ht="15">
      <c r="A162" s="39"/>
      <c r="B162" s="135"/>
      <c r="C162" s="135"/>
      <c r="D162" s="135"/>
      <c r="E162" s="135"/>
      <c r="F162" s="138"/>
      <c r="G162" s="135"/>
    </row>
    <row r="163" spans="1:7" ht="15">
      <c r="A163" s="39"/>
      <c r="B163" s="135"/>
      <c r="C163" s="135"/>
      <c r="D163" s="135"/>
      <c r="E163" s="135"/>
      <c r="F163" s="138"/>
      <c r="G163" s="135"/>
    </row>
    <row r="164" spans="1:7" ht="15">
      <c r="A164" s="39"/>
      <c r="B164" s="135"/>
      <c r="C164" s="135"/>
      <c r="D164" s="135"/>
      <c r="E164" s="135"/>
      <c r="F164" s="138"/>
      <c r="G164" s="135"/>
    </row>
    <row r="165" spans="1:7" ht="15">
      <c r="A165" s="39"/>
      <c r="B165" s="135"/>
      <c r="C165" s="135"/>
      <c r="D165" s="135"/>
      <c r="E165" s="135"/>
      <c r="F165" s="138"/>
      <c r="G165" s="135"/>
    </row>
    <row r="166" spans="1:7" ht="15">
      <c r="A166" s="39"/>
      <c r="B166" s="135"/>
      <c r="C166" s="135"/>
      <c r="D166" s="135"/>
      <c r="E166" s="135"/>
      <c r="F166" s="138"/>
      <c r="G166" s="135"/>
    </row>
    <row r="167" spans="1:7" ht="15">
      <c r="A167" s="39"/>
      <c r="B167" s="135"/>
      <c r="C167" s="135"/>
      <c r="D167" s="135"/>
      <c r="E167" s="135"/>
      <c r="F167" s="138"/>
      <c r="G167" s="135"/>
    </row>
    <row r="168" spans="1:7" ht="15">
      <c r="A168" s="39"/>
      <c r="B168" s="135"/>
      <c r="C168" s="135"/>
      <c r="D168" s="135"/>
      <c r="E168" s="135"/>
      <c r="F168" s="138"/>
      <c r="G168" s="135"/>
    </row>
    <row r="169" spans="1:7" ht="15">
      <c r="A169" s="39"/>
      <c r="B169" s="135"/>
      <c r="C169" s="135"/>
      <c r="D169" s="135"/>
      <c r="E169" s="135"/>
      <c r="F169" s="138"/>
      <c r="G169" s="135"/>
    </row>
    <row r="170" spans="1:7" ht="15">
      <c r="A170" s="39"/>
      <c r="B170" s="135"/>
      <c r="C170" s="135"/>
      <c r="D170" s="135"/>
      <c r="E170" s="135"/>
      <c r="F170" s="138"/>
      <c r="G170" s="135"/>
    </row>
    <row r="171" spans="1:7" ht="15">
      <c r="A171" s="39"/>
      <c r="B171" s="135"/>
      <c r="C171" s="135"/>
      <c r="D171" s="135"/>
      <c r="E171" s="135"/>
      <c r="F171" s="138"/>
      <c r="G171" s="135"/>
    </row>
    <row r="172" spans="1:7" ht="15">
      <c r="A172" s="39"/>
      <c r="B172" s="135"/>
      <c r="C172" s="135"/>
      <c r="D172" s="135"/>
      <c r="E172" s="135"/>
      <c r="F172" s="138"/>
      <c r="G172" s="135"/>
    </row>
    <row r="173" spans="1:7" ht="15">
      <c r="A173" s="39"/>
      <c r="B173" s="135"/>
      <c r="C173" s="135"/>
      <c r="D173" s="135"/>
      <c r="E173" s="135"/>
      <c r="F173" s="138"/>
      <c r="G173" s="135"/>
    </row>
    <row r="174" spans="1:7" ht="15">
      <c r="A174" s="39"/>
      <c r="B174" s="135"/>
      <c r="C174" s="135"/>
      <c r="D174" s="135"/>
      <c r="E174" s="135"/>
      <c r="F174" s="138"/>
      <c r="G174" s="135"/>
    </row>
    <row r="175" spans="1:9" ht="15">
      <c r="A175" s="39"/>
      <c r="B175" s="135"/>
      <c r="C175" s="135"/>
      <c r="D175" s="135"/>
      <c r="E175" s="135"/>
      <c r="F175" s="138"/>
      <c r="G175" s="135"/>
      <c r="I175" s="1"/>
    </row>
    <row r="176" spans="1:7" ht="15">
      <c r="A176" s="39"/>
      <c r="B176" s="135"/>
      <c r="C176" s="135"/>
      <c r="D176" s="135"/>
      <c r="E176" s="135"/>
      <c r="F176" s="138"/>
      <c r="G176" s="135"/>
    </row>
    <row r="177" spans="1:7" ht="15">
      <c r="A177" s="39"/>
      <c r="B177" s="135"/>
      <c r="C177" s="135"/>
      <c r="D177" s="135"/>
      <c r="E177" s="135"/>
      <c r="F177" s="138"/>
      <c r="G177" s="135"/>
    </row>
    <row r="178" spans="1:7" ht="15">
      <c r="A178" s="39"/>
      <c r="B178" s="135"/>
      <c r="C178" s="135"/>
      <c r="D178" s="135"/>
      <c r="E178" s="135"/>
      <c r="F178" s="138"/>
      <c r="G178" s="135"/>
    </row>
    <row r="179" spans="1:7" ht="15.75">
      <c r="A179" s="39"/>
      <c r="B179" s="136"/>
      <c r="C179" s="136"/>
      <c r="D179" s="136"/>
      <c r="E179" s="136"/>
      <c r="F179" s="137"/>
      <c r="G179" s="135"/>
    </row>
    <row r="180" spans="1:7" ht="15">
      <c r="A180" s="39"/>
      <c r="B180" s="135"/>
      <c r="C180" s="135"/>
      <c r="D180" s="135"/>
      <c r="E180" s="135"/>
      <c r="F180" s="138"/>
      <c r="G180" s="135"/>
    </row>
    <row r="181" spans="1:7" ht="15">
      <c r="A181" s="39"/>
      <c r="B181" s="135"/>
      <c r="C181" s="135"/>
      <c r="D181" s="135"/>
      <c r="E181" s="135"/>
      <c r="F181" s="138"/>
      <c r="G181" s="135"/>
    </row>
    <row r="182" spans="1:7" ht="15">
      <c r="A182" s="39"/>
      <c r="B182" s="135"/>
      <c r="C182" s="135"/>
      <c r="D182" s="135"/>
      <c r="E182" s="135"/>
      <c r="F182" s="138"/>
      <c r="G182" s="135"/>
    </row>
    <row r="183" spans="1:7" ht="15">
      <c r="A183" s="39"/>
      <c r="B183" s="135"/>
      <c r="C183" s="135"/>
      <c r="D183" s="135"/>
      <c r="E183" s="135"/>
      <c r="F183" s="138"/>
      <c r="G183" s="135"/>
    </row>
    <row r="184" spans="1:7" ht="15">
      <c r="A184" s="39"/>
      <c r="B184" s="135"/>
      <c r="C184" s="135"/>
      <c r="D184" s="135"/>
      <c r="E184" s="135"/>
      <c r="F184" s="138"/>
      <c r="G184" s="135"/>
    </row>
    <row r="185" spans="1:7" ht="15">
      <c r="A185" s="39"/>
      <c r="B185" s="135"/>
      <c r="C185" s="135"/>
      <c r="D185" s="135"/>
      <c r="E185" s="135"/>
      <c r="F185" s="138"/>
      <c r="G185" s="135"/>
    </row>
    <row r="186" spans="1:7" ht="15">
      <c r="A186" s="39"/>
      <c r="B186" s="135"/>
      <c r="C186" s="135"/>
      <c r="D186" s="135"/>
      <c r="E186" s="135"/>
      <c r="F186" s="138"/>
      <c r="G186" s="135"/>
    </row>
    <row r="187" spans="1:7" ht="15">
      <c r="A187" s="39"/>
      <c r="B187" s="135"/>
      <c r="C187" s="135"/>
      <c r="D187" s="135"/>
      <c r="E187" s="135"/>
      <c r="F187" s="138"/>
      <c r="G187" s="135"/>
    </row>
    <row r="188" spans="1:7" ht="15">
      <c r="A188" s="39"/>
      <c r="B188" s="135"/>
      <c r="C188" s="135"/>
      <c r="D188" s="135"/>
      <c r="E188" s="135"/>
      <c r="F188" s="138"/>
      <c r="G188" s="135"/>
    </row>
    <row r="189" spans="1:7" ht="15">
      <c r="A189" s="39"/>
      <c r="B189" s="135"/>
      <c r="C189" s="135"/>
      <c r="D189" s="135"/>
      <c r="E189" s="135"/>
      <c r="F189" s="138"/>
      <c r="G189" s="135"/>
    </row>
    <row r="190" spans="1:7" ht="15">
      <c r="A190" s="39"/>
      <c r="B190" s="135"/>
      <c r="C190" s="135"/>
      <c r="D190" s="135"/>
      <c r="E190" s="135"/>
      <c r="F190" s="138"/>
      <c r="G190" s="135"/>
    </row>
    <row r="191" spans="1:7" ht="15.75">
      <c r="A191" s="39"/>
      <c r="B191" s="136"/>
      <c r="C191" s="136"/>
      <c r="D191" s="136"/>
      <c r="E191" s="136"/>
      <c r="F191" s="137"/>
      <c r="G191" s="135"/>
    </row>
    <row r="192" spans="1:7" ht="15">
      <c r="A192" s="39"/>
      <c r="B192" s="135"/>
      <c r="C192" s="135"/>
      <c r="D192" s="135"/>
      <c r="E192" s="135"/>
      <c r="F192" s="138"/>
      <c r="G192" s="135"/>
    </row>
    <row r="193" spans="1:7" ht="15">
      <c r="A193" s="39"/>
      <c r="B193" s="135"/>
      <c r="C193" s="135"/>
      <c r="D193" s="135"/>
      <c r="E193" s="135"/>
      <c r="F193" s="138"/>
      <c r="G193" s="135"/>
    </row>
    <row r="194" spans="1:7" ht="15">
      <c r="A194" s="39"/>
      <c r="B194" s="135"/>
      <c r="C194" s="135"/>
      <c r="D194" s="135"/>
      <c r="E194" s="135"/>
      <c r="F194" s="138"/>
      <c r="G194" s="135"/>
    </row>
    <row r="195" spans="1:7" ht="15">
      <c r="A195" s="39"/>
      <c r="B195" s="135"/>
      <c r="C195" s="135"/>
      <c r="D195" s="135"/>
      <c r="E195" s="135"/>
      <c r="F195" s="138"/>
      <c r="G195" s="135"/>
    </row>
    <row r="196" spans="1:7" ht="15">
      <c r="A196" s="39"/>
      <c r="B196" s="135"/>
      <c r="C196" s="135"/>
      <c r="D196" s="135"/>
      <c r="E196" s="135"/>
      <c r="F196" s="138"/>
      <c r="G196" s="135"/>
    </row>
    <row r="197" spans="1:7" ht="15">
      <c r="A197" s="39"/>
      <c r="B197" s="135"/>
      <c r="C197" s="135"/>
      <c r="D197" s="135"/>
      <c r="E197" s="135"/>
      <c r="F197" s="138"/>
      <c r="G197" s="135"/>
    </row>
    <row r="198" spans="1:7" ht="15">
      <c r="A198" s="39"/>
      <c r="B198" s="135"/>
      <c r="C198" s="135"/>
      <c r="D198" s="135"/>
      <c r="E198" s="135"/>
      <c r="F198" s="138"/>
      <c r="G198" s="135"/>
    </row>
    <row r="199" spans="1:7" ht="15">
      <c r="A199" s="39"/>
      <c r="B199" s="135"/>
      <c r="C199" s="135"/>
      <c r="D199" s="135"/>
      <c r="E199" s="135"/>
      <c r="F199" s="138"/>
      <c r="G199" s="135"/>
    </row>
    <row r="200" spans="1:7" ht="15">
      <c r="A200" s="39"/>
      <c r="B200" s="135"/>
      <c r="C200" s="135"/>
      <c r="D200" s="135"/>
      <c r="E200" s="135"/>
      <c r="F200" s="138"/>
      <c r="G200" s="135"/>
    </row>
    <row r="201" spans="1:7" ht="15">
      <c r="A201" s="39"/>
      <c r="B201" s="135"/>
      <c r="C201" s="135"/>
      <c r="D201" s="135"/>
      <c r="E201" s="135"/>
      <c r="F201" s="138"/>
      <c r="G201" s="135"/>
    </row>
    <row r="202" spans="1:7" ht="15">
      <c r="A202" s="39"/>
      <c r="B202" s="135"/>
      <c r="C202" s="135"/>
      <c r="D202" s="135"/>
      <c r="E202" s="135"/>
      <c r="F202" s="138"/>
      <c r="G202" s="135"/>
    </row>
    <row r="203" spans="1:7" ht="15">
      <c r="A203" s="39"/>
      <c r="B203" s="135"/>
      <c r="C203" s="135"/>
      <c r="D203" s="135"/>
      <c r="E203" s="135"/>
      <c r="F203" s="138"/>
      <c r="G203" s="135"/>
    </row>
    <row r="204" spans="1:7" ht="15">
      <c r="A204" s="39"/>
      <c r="B204" s="135"/>
      <c r="C204" s="135"/>
      <c r="D204" s="135"/>
      <c r="E204" s="135"/>
      <c r="F204" s="138"/>
      <c r="G204" s="135"/>
    </row>
    <row r="205" spans="1:7" ht="15">
      <c r="A205" s="39"/>
      <c r="B205" s="135"/>
      <c r="C205" s="135"/>
      <c r="D205" s="135"/>
      <c r="E205" s="135"/>
      <c r="F205" s="138"/>
      <c r="G205" s="135"/>
    </row>
    <row r="206" spans="1:7" ht="15">
      <c r="A206" s="39"/>
      <c r="B206" s="135"/>
      <c r="C206" s="135"/>
      <c r="D206" s="135"/>
      <c r="E206" s="135"/>
      <c r="F206" s="138"/>
      <c r="G206" s="135"/>
    </row>
    <row r="207" spans="1:7" ht="15.75">
      <c r="A207" s="39"/>
      <c r="B207" s="136"/>
      <c r="C207" s="136"/>
      <c r="D207" s="136"/>
      <c r="E207" s="136"/>
      <c r="F207" s="137"/>
      <c r="G207" s="135"/>
    </row>
    <row r="208" spans="1:7" ht="15.75">
      <c r="A208" s="39"/>
      <c r="B208" s="135"/>
      <c r="C208" s="135"/>
      <c r="D208" s="135"/>
      <c r="E208" s="135"/>
      <c r="F208" s="138"/>
      <c r="G208" s="136"/>
    </row>
    <row r="209" spans="1:7" ht="15.75">
      <c r="A209" s="39"/>
      <c r="B209" s="136"/>
      <c r="C209" s="136"/>
      <c r="D209" s="136"/>
      <c r="E209" s="136"/>
      <c r="F209" s="137"/>
      <c r="G209" s="135"/>
    </row>
    <row r="210" spans="1:7" ht="15.75">
      <c r="A210" s="39"/>
      <c r="B210" s="136"/>
      <c r="C210" s="136"/>
      <c r="D210" s="136"/>
      <c r="E210" s="136"/>
      <c r="F210" s="136"/>
      <c r="G210" s="136"/>
    </row>
    <row r="211" spans="1:7" ht="12.75">
      <c r="A211" s="39"/>
      <c r="B211" s="39"/>
      <c r="C211" s="39"/>
      <c r="D211" s="39"/>
      <c r="E211" s="39"/>
      <c r="F211" s="39"/>
      <c r="G211" s="39"/>
    </row>
    <row r="212" spans="1:7" ht="12.75">
      <c r="A212" s="39"/>
      <c r="B212" s="39"/>
      <c r="C212" s="39"/>
      <c r="D212" s="39"/>
      <c r="E212" s="39"/>
      <c r="F212" s="39"/>
      <c r="G212" s="39"/>
    </row>
    <row r="213" spans="1:7" ht="12.75">
      <c r="A213" s="39"/>
      <c r="B213" s="39"/>
      <c r="C213" s="39"/>
      <c r="D213" s="39"/>
      <c r="E213" s="39"/>
      <c r="F213" s="39"/>
      <c r="G213" s="39"/>
    </row>
    <row r="214" spans="1:7" ht="12.75">
      <c r="A214" s="39"/>
      <c r="B214" s="39"/>
      <c r="C214" s="39"/>
      <c r="D214" s="39"/>
      <c r="E214" s="39"/>
      <c r="F214" s="39"/>
      <c r="G214" s="39"/>
    </row>
    <row r="215" spans="1:7" ht="12.75">
      <c r="A215" s="39"/>
      <c r="B215" s="39"/>
      <c r="C215" s="39"/>
      <c r="D215" s="39"/>
      <c r="E215" s="39"/>
      <c r="F215" s="39"/>
      <c r="G215" s="39"/>
    </row>
    <row r="216" spans="1:7" ht="12.75">
      <c r="A216" s="39"/>
      <c r="B216" s="39"/>
      <c r="C216" s="39"/>
      <c r="D216" s="39"/>
      <c r="E216" s="39"/>
      <c r="F216" s="39"/>
      <c r="G216" s="39"/>
    </row>
    <row r="217" spans="1:7" ht="12.75">
      <c r="A217" s="39"/>
      <c r="B217" s="39"/>
      <c r="C217" s="39"/>
      <c r="D217" s="39"/>
      <c r="E217" s="39"/>
      <c r="F217" s="39"/>
      <c r="G217" s="39"/>
    </row>
    <row r="218" spans="1:7" ht="12.75">
      <c r="A218" s="39"/>
      <c r="B218" s="39"/>
      <c r="C218" s="39"/>
      <c r="D218" s="39"/>
      <c r="E218" s="39"/>
      <c r="F218" s="39"/>
      <c r="G218" s="39"/>
    </row>
    <row r="219" spans="1:7" ht="12.75">
      <c r="A219" s="39"/>
      <c r="B219" s="39"/>
      <c r="C219" s="39"/>
      <c r="D219" s="39"/>
      <c r="E219" s="39"/>
      <c r="F219" s="39"/>
      <c r="G219" s="39"/>
    </row>
    <row r="220" spans="1:7" ht="12.75">
      <c r="A220" s="39"/>
      <c r="B220" s="39"/>
      <c r="C220" s="39"/>
      <c r="D220" s="39"/>
      <c r="E220" s="39"/>
      <c r="F220" s="39"/>
      <c r="G220" s="39"/>
    </row>
    <row r="221" spans="1:7" ht="12.75">
      <c r="A221" s="39"/>
      <c r="B221" s="39"/>
      <c r="C221" s="39"/>
      <c r="D221" s="39"/>
      <c r="E221" s="39"/>
      <c r="F221" s="39"/>
      <c r="G221" s="39"/>
    </row>
    <row r="222" spans="1:7" ht="12.75">
      <c r="A222" s="39"/>
      <c r="B222" s="39"/>
      <c r="C222" s="39"/>
      <c r="D222" s="39"/>
      <c r="E222" s="39"/>
      <c r="F222" s="39"/>
      <c r="G222" s="39"/>
    </row>
    <row r="223" spans="1:7" ht="12.75">
      <c r="A223" s="39"/>
      <c r="B223" s="39"/>
      <c r="C223" s="39"/>
      <c r="D223" s="39"/>
      <c r="E223" s="39"/>
      <c r="F223" s="39"/>
      <c r="G223" s="39"/>
    </row>
    <row r="224" spans="1:7" ht="12.75">
      <c r="A224" s="39"/>
      <c r="B224" s="39"/>
      <c r="C224" s="39"/>
      <c r="D224" s="39"/>
      <c r="E224" s="39"/>
      <c r="F224" s="39"/>
      <c r="G224" s="39"/>
    </row>
    <row r="225" spans="1:7" ht="15">
      <c r="A225" s="39"/>
      <c r="B225" s="135"/>
      <c r="C225" s="135"/>
      <c r="D225" s="135"/>
      <c r="E225" s="135"/>
      <c r="F225" s="135"/>
      <c r="G225" s="39"/>
    </row>
    <row r="226" spans="1:7" ht="15">
      <c r="A226" s="39"/>
      <c r="B226" s="135"/>
      <c r="C226" s="135"/>
      <c r="D226" s="135"/>
      <c r="E226" s="135"/>
      <c r="F226" s="135"/>
      <c r="G226" s="39"/>
    </row>
    <row r="227" spans="1:7" ht="15">
      <c r="A227" s="39"/>
      <c r="B227" s="135"/>
      <c r="C227" s="135"/>
      <c r="D227" s="135"/>
      <c r="E227" s="135"/>
      <c r="F227" s="135"/>
      <c r="G227" s="39"/>
    </row>
  </sheetData>
  <sheetProtection/>
  <mergeCells count="1">
    <mergeCell ref="A62:A137"/>
  </mergeCells>
  <printOptions/>
  <pageMargins left="0.1968503937007874" right="0.1968503937007874" top="0.3937007874015748" bottom="0.5905511811023623" header="0.5118110236220472" footer="0.31496062992125984"/>
  <pageSetup horizontalDpi="300" verticalDpi="300" orientation="landscape" paperSize="9" scale="6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2011-06-22T06:01:38Z</cp:lastPrinted>
  <dcterms:created xsi:type="dcterms:W3CDTF">2011-06-27T02:17:19Z</dcterms:created>
  <dcterms:modified xsi:type="dcterms:W3CDTF">2013-07-09T05:49:26Z</dcterms:modified>
  <cp:category/>
  <cp:version/>
  <cp:contentType/>
  <cp:contentStatus/>
</cp:coreProperties>
</file>